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Z:\.shortcut-targets-by-id\0B1efFnMlBbAYSWk1enpiSTRBd0k\Tambo Clients Shared\OTHER\OLW\22-23 OLW Agrivolatics project\Final Report\To Send\Edits\"/>
    </mc:Choice>
  </mc:AlternateContent>
  <xr:revisionPtr revIDLastSave="0" documentId="13_ncr:1_{05A3EDF5-EE51-4D1E-8F42-B2EBDA6E89C4}" xr6:coauthVersionLast="47" xr6:coauthVersionMax="47" xr10:uidLastSave="{00000000-0000-0000-0000-000000000000}"/>
  <workbookProtection workbookAlgorithmName="SHA-512" workbookHashValue="dedI3qE6h3owk1JjNqYq95ZeBdNi/6IbyzRlHtB0BJDPALlzczqsghsbvNbOz7i3SrtAF9rojHwnDjMF0PZQeg==" workbookSaltValue="HRln5Q1/+/ISsPbDUsGTTw==" workbookSpinCount="100000" lockStructure="1"/>
  <bookViews>
    <workbookView xWindow="-120" yWindow="-120" windowWidth="29040" windowHeight="15720" xr2:uid="{00000000-000D-0000-FFFF-FFFF00000000}"/>
  </bookViews>
  <sheets>
    <sheet name="Solar Tool" sheetId="2" r:id="rId1"/>
    <sheet name="Calculator" sheetId="4" state="hidden" r:id="rId2"/>
    <sheet name="Question details" sheetId="3" state="hidden" r:id="rId3"/>
  </sheets>
  <definedNames>
    <definedName name="District">'Solar Tool'!$I$17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3" i="4" l="1"/>
  <c r="G43" i="4" s="1"/>
  <c r="L39" i="2" s="1"/>
  <c r="L26" i="2" l="1"/>
  <c r="F19" i="4" s="1"/>
  <c r="G19" i="4" s="1"/>
  <c r="L27" i="2" s="1"/>
  <c r="L42" i="2"/>
  <c r="L36" i="2"/>
  <c r="L33" i="2"/>
  <c r="F32" i="4" s="1"/>
  <c r="G32" i="4" s="1"/>
  <c r="L34" i="2" s="1"/>
  <c r="L29" i="2"/>
  <c r="F25" i="4" s="1"/>
  <c r="G25" i="4" s="1"/>
  <c r="L30" i="2" s="1"/>
  <c r="L17" i="2"/>
  <c r="F6" i="4" s="1"/>
  <c r="F52" i="4" s="1"/>
  <c r="G56" i="4" s="1"/>
  <c r="L21" i="2"/>
  <c r="F49" i="4"/>
  <c r="G49" i="4" s="1"/>
  <c r="L43" i="2" s="1"/>
  <c r="F38" i="4"/>
  <c r="G38" i="4" s="1"/>
  <c r="L37" i="2" s="1"/>
  <c r="F14" i="4"/>
  <c r="F48" i="2" l="1"/>
  <c r="G6" i="4"/>
  <c r="L18" i="2" s="1"/>
</calcChain>
</file>

<file path=xl/sharedStrings.xml><?xml version="1.0" encoding="utf-8"?>
<sst xmlns="http://schemas.openxmlformats.org/spreadsheetml/2006/main" count="187" uniqueCount="122">
  <si>
    <t>What is your farming system?</t>
  </si>
  <si>
    <t>Kaikoura</t>
  </si>
  <si>
    <t>Hurunui</t>
  </si>
  <si>
    <t>Waimakariri</t>
  </si>
  <si>
    <t>Christchurch City</t>
  </si>
  <si>
    <t>Selwyn</t>
  </si>
  <si>
    <t>Ashburton</t>
  </si>
  <si>
    <t>Timaru</t>
  </si>
  <si>
    <t>Mackenzie</t>
  </si>
  <si>
    <t>Waimate</t>
  </si>
  <si>
    <t>Waitaki</t>
  </si>
  <si>
    <t>Very good</t>
  </si>
  <si>
    <t>Acceptable</t>
  </si>
  <si>
    <t>Good</t>
  </si>
  <si>
    <t>Select your District</t>
  </si>
  <si>
    <t>Reasonable</t>
  </si>
  <si>
    <t>Score</t>
  </si>
  <si>
    <t>Area</t>
  </si>
  <si>
    <t>&lt;5</t>
  </si>
  <si>
    <t>&gt;10</t>
  </si>
  <si>
    <t>5-10</t>
  </si>
  <si>
    <t>Good Scale</t>
  </si>
  <si>
    <t>Okay Scale</t>
  </si>
  <si>
    <t>Too Small Area</t>
  </si>
  <si>
    <t>Larger areas increases your scale of economies</t>
  </si>
  <si>
    <t>Q 1. Region</t>
  </si>
  <si>
    <t>Select one</t>
  </si>
  <si>
    <t>&lt; 2 degrees (flat)</t>
  </si>
  <si>
    <t>&lt; 10 degrees</t>
  </si>
  <si>
    <t>&gt; 10 degrees</t>
  </si>
  <si>
    <t>Okay</t>
  </si>
  <si>
    <t>Too Steep for Panels</t>
  </si>
  <si>
    <t>Location</t>
  </si>
  <si>
    <t xml:space="preserve"> Degree</t>
  </si>
  <si>
    <t>Farming system</t>
  </si>
  <si>
    <t>Sheep only</t>
  </si>
  <si>
    <t>Sheep and beef</t>
  </si>
  <si>
    <t>Dairy</t>
  </si>
  <si>
    <t>Deer</t>
  </si>
  <si>
    <t>Horticulture</t>
  </si>
  <si>
    <t>Arable</t>
  </si>
  <si>
    <t>Deer should be excluded due to risk of damaging panels</t>
  </si>
  <si>
    <t>Distribution line</t>
  </si>
  <si>
    <t xml:space="preserve"> &lt; 0.1 km</t>
  </si>
  <si>
    <t>&lt; 0.5 km</t>
  </si>
  <si>
    <t>&lt; 1 km</t>
  </si>
  <si>
    <t>&gt; 1 km</t>
  </si>
  <si>
    <t>At Risk</t>
  </si>
  <si>
    <t>Very Good</t>
  </si>
  <si>
    <t>Dwellings</t>
  </si>
  <si>
    <t>Yes - road only</t>
  </si>
  <si>
    <t>Yes - road and dwellings</t>
  </si>
  <si>
    <t>No</t>
  </si>
  <si>
    <t>Are you aware of any solar projects happening on your power distribution line?</t>
  </si>
  <si>
    <t>Any solar projects close?</t>
  </si>
  <si>
    <t>Yes - smaller than 500 kW</t>
  </si>
  <si>
    <t>Yes- Larger than 500 kW</t>
  </si>
  <si>
    <t>Potentially no restrictions for inputting power onto the grid</t>
  </si>
  <si>
    <t>Likely to be restrictions inputting power onto the grid</t>
  </si>
  <si>
    <t>No - none I know of</t>
  </si>
  <si>
    <t>What are the next steps?</t>
  </si>
  <si>
    <t>Overall score</t>
  </si>
  <si>
    <t>&lt; 500</t>
  </si>
  <si>
    <t>&gt; 500</t>
  </si>
  <si>
    <t>&lt; 50</t>
  </si>
  <si>
    <t>This farm value</t>
  </si>
  <si>
    <t>Q. 1</t>
  </si>
  <si>
    <t>Q. 2</t>
  </si>
  <si>
    <t>Q. 3</t>
  </si>
  <si>
    <t>Q. 4</t>
  </si>
  <si>
    <t>Q. 5</t>
  </si>
  <si>
    <t>Q. 6</t>
  </si>
  <si>
    <t>Q. 7</t>
  </si>
  <si>
    <t>Q. 8</t>
  </si>
  <si>
    <t>About your farm</t>
  </si>
  <si>
    <t>Yes</t>
  </si>
  <si>
    <t>Region</t>
  </si>
  <si>
    <t>System</t>
  </si>
  <si>
    <t>Degree</t>
  </si>
  <si>
    <t>Pasture renewal impact</t>
  </si>
  <si>
    <t>Grid restrictions</t>
  </si>
  <si>
    <t>Displayed on sheet - DO NOT EDIT</t>
  </si>
  <si>
    <t>Comment - EDIT HERE</t>
  </si>
  <si>
    <t>Scale</t>
  </si>
  <si>
    <t>Do you have an interest in knowing if your property is suitable for solar?</t>
  </si>
  <si>
    <t>Is your proposed site in view of roads or dwellings?</t>
  </si>
  <si>
    <t>Can the proposed agrivoltaic area be taken out of your pasture renewal plan with minimal impact?</t>
  </si>
  <si>
    <t>You are in an area with a reasonable solar resource, which might mean you cannot generate energy as efficiently as other regions in Canterbury</t>
  </si>
  <si>
    <t>You are in the area that has a good solar resource - it now depends on your site characteristics</t>
  </si>
  <si>
    <t>You are in the area that has some of the best solar resources - it now depends on your site characteristics</t>
  </si>
  <si>
    <t>Sheep being used in an agrivoltaic system can create synergies by providing shelter, and they are the least risk of damaging panels</t>
  </si>
  <si>
    <t>Cattle under panels will require additional height and bigger piles, which will increase costs</t>
  </si>
  <si>
    <t>Cows require higher panels and bigger piles, which will increase costs</t>
  </si>
  <si>
    <t xml:space="preserve">Consider the width of panels that allow equipment to pass between panels - the further the panels are apart the larger area is required for scale of economies </t>
  </si>
  <si>
    <t xml:space="preserve">Consider the width of panels that allow equipment to pass through - the further the panels are apart the larger area is required to get scale of economies </t>
  </si>
  <si>
    <t>Excellent for agrivoltaics</t>
  </si>
  <si>
    <t>Sloped land substantially increases construction costs</t>
  </si>
  <si>
    <t>Being able to simplify pasture renewal and cropping rotation under agrivoltaics reduces the risk of damage due to tractor operations</t>
  </si>
  <si>
    <t>A smaller distance between panels makes operating tractors and machinery and therefore maintaining a standard pasture rotation difficult</t>
  </si>
  <si>
    <t>Potentially some restrictions with inputting power onto the grid</t>
  </si>
  <si>
    <r>
      <rPr>
        <b/>
        <sz val="11"/>
        <color theme="1"/>
        <rFont val="Calibri"/>
        <family val="2"/>
        <scheme val="minor"/>
      </rPr>
      <t>Disclaimer:</t>
    </r>
    <r>
      <rPr>
        <sz val="11"/>
        <color theme="1"/>
        <rFont val="Calibri"/>
        <family val="2"/>
        <scheme val="minor"/>
      </rPr>
      <t xml:space="preserve"> While all necessary care has been taken to ensure the accuracy of this solar tool's contents, interested parties cannot hold the authors responsible for any damage or loss resulting from reliance on these projections. Contents are intended as a guide only and full discussion should be conducted with stakeholders’ relevant professionals.</t>
    </r>
  </si>
  <si>
    <t>Could agrivoltaics work on my property?</t>
  </si>
  <si>
    <t>Your solar resource is good, although there are other regions in Canterbury that are more efficient; with the right design agrivoltaics is still feasible</t>
  </si>
  <si>
    <t>A gentle slope might influence the construction costs, but with the right design will be achievable</t>
  </si>
  <si>
    <t>A greater distance from the distribution line increases the set-up cost</t>
  </si>
  <si>
    <t>The least risk of visual impacts</t>
  </si>
  <si>
    <t>Potential to cause complaints - visual impacts</t>
  </si>
  <si>
    <t>Potential to cause upset with neighbours - visual impacts</t>
  </si>
  <si>
    <t>The results from this tool indicate the site has potential to be viable for agrivoltaics. If you are interested in furthering agrivoltaic on the site please speak to a solar developer or other expert. They will be able to provide guidance and further recommendations.</t>
  </si>
  <si>
    <t>The results from this tool indicate the site is not optimised for agrivoltaics. Have a look above and see where things could be improved for this site or select a different site.</t>
  </si>
  <si>
    <t>The results indicate this site is not suitable for agrivoltaics. Choose another site. Potentially agrivoltaics are currently  not suitable for your property. As the technology develops and become more accessibility, the site's suitability may change.</t>
  </si>
  <si>
    <t>Agrivoltaic assessment tool for farmers</t>
  </si>
  <si>
    <t>Agrivoltaics is the integration of solar and agricultural activities. It offers potential benefits for livestock and could increase your EBIT/ha.</t>
  </si>
  <si>
    <t>To maximise your return on investment there are a number of factors that make solar integration easier and more feasible. This tool asks a few questions that can be used to assess if you should take the next step into investigating agrivoltaics for your property.</t>
  </si>
  <si>
    <r>
      <t xml:space="preserve">How to use this tool: </t>
    </r>
    <r>
      <rPr>
        <sz val="11"/>
        <color theme="1"/>
        <rFont val="Calibri"/>
        <family val="2"/>
        <scheme val="minor"/>
      </rPr>
      <t>Select or type your answer to each question. It will give you an indication of how that effects your agrivoltaic suitability. At the end, the tool collates your answers and makes a suggestion for next steps.</t>
    </r>
  </si>
  <si>
    <t>This work was funded by the New Zealand Ministry for Business, Innovation and Employment’s Our Land and Water (Toitū te Whenua, Toiora te Wai) National Science Challenge, contract C10X1901,  as part of the Rural Professionals Fund 2022-23 Fund.</t>
  </si>
  <si>
    <t>Now think of an area that would be suitable on your property.</t>
  </si>
  <si>
    <t>What district is your farm located in?</t>
  </si>
  <si>
    <t>How many hectares is the proposed agrivoltaic area? (Please type your area in ha, do not include units, e.g. type 7 not 7ha)</t>
  </si>
  <si>
    <t>How far is your selected site from the distribution line?</t>
  </si>
  <si>
    <t>Select what best describes the slope of your intended site</t>
  </si>
  <si>
    <t>Based on the information you have provided above, the following suggestion is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</si>
</sst>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8"/>
      <name val="Calibri"/>
      <family val="2"/>
      <scheme val="minor"/>
    </font>
    <font>
      <b/>
      <sz val="22"/>
      <color theme="1"/>
      <name val="Calibri"/>
      <family val="2"/>
      <scheme val="minor"/>
    </font>
    <font>
      <i/>
      <sz val="11"/>
      <color theme="1"/>
      <name val="Calibri"/>
      <family val="2"/>
      <scheme val="minor"/>
    </font>
    <font>
      <i/>
      <sz val="11"/>
      <name val="Calibri"/>
      <family val="2"/>
      <scheme val="minor"/>
    </font>
  </fonts>
  <fills count="4">
    <fill>
      <patternFill patternType="none"/>
    </fill>
    <fill>
      <patternFill patternType="gray125"/>
    </fill>
    <fill>
      <patternFill patternType="solid">
        <fgColor rgb="FFBBD965"/>
        <bgColor indexed="64"/>
      </patternFill>
    </fill>
    <fill>
      <patternFill patternType="solid">
        <fgColor theme="0"/>
        <bgColor indexed="64"/>
      </patternFill>
    </fill>
  </fills>
  <borders count="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99">
    <xf numFmtId="0" fontId="0" fillId="0" borderId="0" xfId="0"/>
    <xf numFmtId="0" fontId="0" fillId="0" borderId="0" xfId="0" applyAlignment="1">
      <alignment horizontal="center"/>
    </xf>
    <xf numFmtId="49" fontId="0" fillId="0" borderId="0" xfId="0" applyNumberFormat="1"/>
    <xf numFmtId="0" fontId="1" fillId="0" borderId="0" xfId="0" applyFont="1"/>
    <xf numFmtId="0" fontId="0" fillId="0" borderId="7" xfId="0" applyBorder="1" applyAlignment="1">
      <alignment horizontal="center"/>
    </xf>
    <xf numFmtId="49" fontId="1" fillId="0" borderId="0" xfId="0" applyNumberFormat="1" applyFont="1"/>
    <xf numFmtId="49" fontId="0" fillId="0" borderId="7" xfId="0" applyNumberFormat="1" applyBorder="1"/>
    <xf numFmtId="0" fontId="0" fillId="0" borderId="7" xfId="0" applyBorder="1"/>
    <xf numFmtId="0" fontId="0" fillId="0" borderId="9" xfId="0" applyBorder="1" applyAlignment="1">
      <alignment wrapText="1"/>
    </xf>
    <xf numFmtId="0" fontId="0" fillId="0" borderId="11" xfId="0" applyBorder="1" applyAlignment="1">
      <alignment wrapText="1"/>
    </xf>
    <xf numFmtId="49" fontId="0" fillId="0" borderId="2" xfId="0" applyNumberFormat="1" applyBorder="1"/>
    <xf numFmtId="0" fontId="0" fillId="0" borderId="2" xfId="0" applyBorder="1"/>
    <xf numFmtId="0" fontId="0" fillId="0" borderId="1" xfId="0"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49" fontId="0" fillId="0" borderId="1" xfId="0" applyNumberFormat="1" applyBorder="1" applyAlignment="1">
      <alignment wrapText="1"/>
    </xf>
    <xf numFmtId="0" fontId="0" fillId="0" borderId="9" xfId="0" applyBorder="1"/>
    <xf numFmtId="0" fontId="0" fillId="0" borderId="11" xfId="0" applyBorder="1"/>
    <xf numFmtId="0" fontId="0" fillId="0" borderId="1" xfId="0" applyBorder="1"/>
    <xf numFmtId="0" fontId="1" fillId="0" borderId="0" xfId="0" applyFont="1" applyAlignment="1">
      <alignment horizontal="center"/>
    </xf>
    <xf numFmtId="0" fontId="1" fillId="0" borderId="0" xfId="0" applyFont="1" applyAlignment="1">
      <alignment horizontal="center" wrapText="1"/>
    </xf>
    <xf numFmtId="0" fontId="0" fillId="0" borderId="1" xfId="0" applyBorder="1" applyAlignment="1">
      <alignment vertical="top" wrapText="1"/>
    </xf>
    <xf numFmtId="0" fontId="0" fillId="0" borderId="2" xfId="0" applyBorder="1" applyAlignment="1">
      <alignment horizontal="center"/>
    </xf>
    <xf numFmtId="0" fontId="0" fillId="0" borderId="0" xfId="0" applyAlignment="1">
      <alignment wrapText="1"/>
    </xf>
    <xf numFmtId="0" fontId="0" fillId="0" borderId="0" xfId="0" applyAlignment="1">
      <alignment horizontal="center" wrapText="1"/>
    </xf>
    <xf numFmtId="49" fontId="0" fillId="0" borderId="0" xfId="0" applyNumberFormat="1" applyAlignment="1">
      <alignment horizontal="center" wrapText="1"/>
    </xf>
    <xf numFmtId="0" fontId="1" fillId="0" borderId="8" xfId="0" applyFont="1" applyBorder="1"/>
    <xf numFmtId="0" fontId="1" fillId="0" borderId="10" xfId="0" applyFont="1" applyBorder="1"/>
    <xf numFmtId="0" fontId="1" fillId="0" borderId="3" xfId="0" applyFont="1" applyBorder="1"/>
    <xf numFmtId="0" fontId="0" fillId="3" borderId="0" xfId="0" applyFill="1"/>
    <xf numFmtId="0" fontId="4" fillId="3" borderId="0" xfId="0" applyFont="1" applyFill="1" applyAlignment="1">
      <alignment horizontal="center"/>
    </xf>
    <xf numFmtId="0" fontId="1" fillId="3" borderId="0" xfId="0" applyFont="1" applyFill="1"/>
    <xf numFmtId="0" fontId="1" fillId="3" borderId="0" xfId="0" applyFont="1" applyFill="1" applyAlignment="1">
      <alignment horizontal="center" wrapText="1"/>
    </xf>
    <xf numFmtId="0" fontId="0" fillId="3" borderId="7" xfId="0" applyFill="1" applyBorder="1" applyAlignment="1">
      <alignment horizontal="center"/>
    </xf>
    <xf numFmtId="0" fontId="0" fillId="3" borderId="0" xfId="0" applyFill="1" applyAlignment="1">
      <alignment horizontal="center"/>
    </xf>
    <xf numFmtId="0" fontId="0" fillId="3" borderId="0" xfId="0" applyFill="1" applyAlignment="1">
      <alignment vertical="center" wrapText="1"/>
    </xf>
    <xf numFmtId="0" fontId="0" fillId="3" borderId="0" xfId="0" applyFill="1" applyAlignment="1">
      <alignment horizontal="left" wrapText="1"/>
    </xf>
    <xf numFmtId="0" fontId="0" fillId="3" borderId="0" xfId="0" applyFill="1" applyAlignment="1">
      <alignment horizontal="left"/>
    </xf>
    <xf numFmtId="0" fontId="0" fillId="3" borderId="0" xfId="0" applyFill="1" applyAlignment="1">
      <alignment horizontal="left" vertical="top" wrapText="1"/>
    </xf>
    <xf numFmtId="0" fontId="0" fillId="3" borderId="0" xfId="0" applyFill="1" applyAlignment="1">
      <alignment horizontal="left" vertical="center" wrapText="1"/>
    </xf>
    <xf numFmtId="0" fontId="0" fillId="3" borderId="0" xfId="0" applyFill="1" applyAlignment="1">
      <alignment vertical="top"/>
    </xf>
    <xf numFmtId="0" fontId="0" fillId="3" borderId="0" xfId="0" applyFill="1" applyAlignment="1">
      <alignment horizontal="center" vertical="center" wrapText="1"/>
    </xf>
    <xf numFmtId="0" fontId="0" fillId="3" borderId="2" xfId="0" applyFill="1" applyBorder="1"/>
    <xf numFmtId="0" fontId="5" fillId="3" borderId="7" xfId="0" applyFont="1" applyFill="1" applyBorder="1" applyAlignment="1">
      <alignment horizontal="center" wrapText="1"/>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0" xfId="0" applyFill="1" applyAlignment="1">
      <alignment horizontal="center" vertical="center" wrapText="1"/>
    </xf>
    <xf numFmtId="0" fontId="0" fillId="3" borderId="1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10" xfId="0" applyFill="1" applyBorder="1" applyAlignment="1">
      <alignment horizontal="center" vertical="top" wrapText="1"/>
    </xf>
    <xf numFmtId="0" fontId="0" fillId="3" borderId="0" xfId="0" applyFill="1" applyAlignment="1">
      <alignment horizontal="center" vertical="top" wrapText="1"/>
    </xf>
    <xf numFmtId="0" fontId="0" fillId="3" borderId="11" xfId="0" applyFill="1" applyBorder="1" applyAlignment="1">
      <alignment horizontal="center" vertical="top" wrapText="1"/>
    </xf>
    <xf numFmtId="0" fontId="0" fillId="3" borderId="3" xfId="0" applyFill="1" applyBorder="1" applyAlignment="1">
      <alignment horizontal="center" vertical="top" wrapText="1"/>
    </xf>
    <xf numFmtId="0" fontId="0" fillId="3" borderId="2" xfId="0" applyFill="1" applyBorder="1" applyAlignment="1">
      <alignment horizontal="center" vertical="top" wrapText="1"/>
    </xf>
    <xf numFmtId="0" fontId="0" fillId="3" borderId="1" xfId="0" applyFill="1" applyBorder="1" applyAlignment="1">
      <alignment horizontal="center" vertical="top" wrapText="1"/>
    </xf>
    <xf numFmtId="0" fontId="1" fillId="3" borderId="0" xfId="0" applyFont="1" applyFill="1" applyAlignment="1">
      <alignment horizontal="center"/>
    </xf>
    <xf numFmtId="0" fontId="0" fillId="3" borderId="0" xfId="0" applyFill="1" applyAlignment="1">
      <alignment horizontal="left" vertical="top"/>
    </xf>
    <xf numFmtId="0" fontId="1" fillId="3" borderId="0" xfId="0" applyFont="1" applyFill="1" applyAlignment="1">
      <alignment horizontal="center" wrapText="1"/>
    </xf>
    <xf numFmtId="0" fontId="0" fillId="3" borderId="8" xfId="0" applyFill="1" applyBorder="1" applyAlignment="1" applyProtection="1">
      <alignment horizontal="left" wrapText="1"/>
      <protection hidden="1"/>
    </xf>
    <xf numFmtId="0" fontId="0" fillId="3" borderId="7" xfId="0" applyFill="1" applyBorder="1" applyAlignment="1" applyProtection="1">
      <alignment horizontal="left" wrapText="1"/>
      <protection hidden="1"/>
    </xf>
    <xf numFmtId="0" fontId="0" fillId="3" borderId="9" xfId="0" applyFill="1" applyBorder="1" applyAlignment="1" applyProtection="1">
      <alignment horizontal="left" wrapText="1"/>
      <protection hidden="1"/>
    </xf>
    <xf numFmtId="0" fontId="0" fillId="3" borderId="3" xfId="0" applyFill="1" applyBorder="1" applyAlignment="1" applyProtection="1">
      <alignment horizontal="left" wrapText="1"/>
      <protection hidden="1"/>
    </xf>
    <xf numFmtId="0" fontId="0" fillId="3" borderId="2" xfId="0" applyFill="1" applyBorder="1" applyAlignment="1" applyProtection="1">
      <alignment horizontal="left" wrapText="1"/>
      <protection hidden="1"/>
    </xf>
    <xf numFmtId="0" fontId="0" fillId="3" borderId="1" xfId="0" applyFill="1" applyBorder="1" applyAlignment="1" applyProtection="1">
      <alignment horizontal="left" wrapText="1"/>
      <protection hidden="1"/>
    </xf>
    <xf numFmtId="0" fontId="0" fillId="3" borderId="4" xfId="0" applyFill="1" applyBorder="1" applyAlignment="1" applyProtection="1">
      <alignment horizontal="left"/>
      <protection hidden="1"/>
    </xf>
    <xf numFmtId="0" fontId="0" fillId="3" borderId="5" xfId="0" applyFill="1" applyBorder="1" applyAlignment="1" applyProtection="1">
      <alignment horizontal="left"/>
      <protection hidden="1"/>
    </xf>
    <xf numFmtId="0" fontId="0" fillId="3" borderId="6" xfId="0" applyFill="1" applyBorder="1" applyAlignment="1" applyProtection="1">
      <alignment horizontal="left"/>
      <protection hidden="1"/>
    </xf>
    <xf numFmtId="0" fontId="0" fillId="3" borderId="8" xfId="0" applyFill="1" applyBorder="1" applyAlignment="1" applyProtection="1">
      <alignment horizontal="left" vertical="top" wrapText="1"/>
      <protection hidden="1"/>
    </xf>
    <xf numFmtId="0" fontId="0" fillId="3" borderId="7" xfId="0" applyFill="1" applyBorder="1" applyAlignment="1" applyProtection="1">
      <alignment horizontal="left" vertical="top" wrapText="1"/>
      <protection hidden="1"/>
    </xf>
    <xf numFmtId="0" fontId="0" fillId="3" borderId="9" xfId="0" applyFill="1" applyBorder="1" applyAlignment="1" applyProtection="1">
      <alignment horizontal="left" vertical="top" wrapText="1"/>
      <protection hidden="1"/>
    </xf>
    <xf numFmtId="0" fontId="0" fillId="3" borderId="3" xfId="0" applyFill="1" applyBorder="1" applyAlignment="1" applyProtection="1">
      <alignment horizontal="left" vertical="top" wrapText="1"/>
      <protection hidden="1"/>
    </xf>
    <xf numFmtId="0" fontId="0" fillId="3" borderId="2" xfId="0" applyFill="1" applyBorder="1" applyAlignment="1" applyProtection="1">
      <alignment horizontal="left" vertical="top" wrapText="1"/>
      <protection hidden="1"/>
    </xf>
    <xf numFmtId="0" fontId="0" fillId="3" borderId="1" xfId="0" applyFill="1" applyBorder="1" applyAlignment="1" applyProtection="1">
      <alignment horizontal="left" vertical="top" wrapText="1"/>
      <protection hidden="1"/>
    </xf>
    <xf numFmtId="0" fontId="0" fillId="3" borderId="4" xfId="0" applyFill="1" applyBorder="1" applyAlignment="1" applyProtection="1">
      <alignment horizontal="left" wrapText="1"/>
      <protection hidden="1"/>
    </xf>
    <xf numFmtId="0" fontId="0" fillId="3" borderId="5" xfId="0" applyFill="1" applyBorder="1" applyAlignment="1" applyProtection="1">
      <alignment horizontal="left" wrapText="1"/>
      <protection hidden="1"/>
    </xf>
    <xf numFmtId="0" fontId="0" fillId="3" borderId="6" xfId="0" applyFill="1" applyBorder="1" applyAlignment="1" applyProtection="1">
      <alignment horizontal="left" wrapText="1"/>
      <protection hidden="1"/>
    </xf>
    <xf numFmtId="0" fontId="0" fillId="3" borderId="4" xfId="0" applyFill="1" applyBorder="1" applyAlignment="1" applyProtection="1">
      <alignment horizontal="center" wrapText="1"/>
      <protection hidden="1"/>
    </xf>
    <xf numFmtId="0" fontId="0" fillId="3" borderId="5" xfId="0" applyFill="1" applyBorder="1" applyAlignment="1" applyProtection="1">
      <alignment horizontal="center" wrapText="1"/>
      <protection hidden="1"/>
    </xf>
    <xf numFmtId="0" fontId="0" fillId="3" borderId="6" xfId="0" applyFill="1" applyBorder="1" applyAlignment="1" applyProtection="1">
      <alignment horizontal="center" wrapText="1"/>
      <protection hidden="1"/>
    </xf>
    <xf numFmtId="0" fontId="0" fillId="3" borderId="0" xfId="0" applyFill="1" applyAlignment="1">
      <alignment horizontal="center"/>
    </xf>
    <xf numFmtId="0" fontId="0" fillId="3" borderId="0" xfId="0" applyFill="1" applyAlignment="1">
      <alignment horizontal="left" vertical="top" wrapText="1"/>
    </xf>
    <xf numFmtId="0" fontId="0" fillId="3" borderId="4"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8" xfId="0" applyFill="1" applyBorder="1" applyAlignment="1" applyProtection="1">
      <alignment horizontal="center"/>
      <protection hidden="1"/>
    </xf>
    <xf numFmtId="0" fontId="0" fillId="3" borderId="9" xfId="0" applyFill="1" applyBorder="1" applyAlignment="1" applyProtection="1">
      <alignment horizontal="center"/>
      <protection hidden="1"/>
    </xf>
    <xf numFmtId="0" fontId="3" fillId="2" borderId="0" xfId="0" applyFont="1" applyFill="1" applyAlignment="1">
      <alignment horizontal="center"/>
    </xf>
    <xf numFmtId="0" fontId="1" fillId="3" borderId="7" xfId="0" applyFont="1" applyFill="1" applyBorder="1" applyAlignment="1">
      <alignment horizontal="center"/>
    </xf>
    <xf numFmtId="0" fontId="0" fillId="3" borderId="7" xfId="0" applyFill="1" applyBorder="1" applyAlignment="1">
      <alignment horizontal="center"/>
    </xf>
    <xf numFmtId="0" fontId="4" fillId="2" borderId="0" xfId="0" applyFont="1" applyFill="1" applyAlignment="1">
      <alignment horizontal="center"/>
    </xf>
    <xf numFmtId="0" fontId="0" fillId="3" borderId="8" xfId="0" applyFill="1" applyBorder="1" applyAlignment="1" applyProtection="1">
      <alignment horizontal="left"/>
      <protection hidden="1"/>
    </xf>
    <xf numFmtId="0" fontId="0" fillId="3" borderId="9" xfId="0" applyFill="1" applyBorder="1" applyAlignment="1" applyProtection="1">
      <alignment horizontal="left"/>
      <protection hidden="1"/>
    </xf>
    <xf numFmtId="0" fontId="0" fillId="3" borderId="0" xfId="0" applyFill="1" applyAlignment="1">
      <alignment horizontal="center" wrapText="1"/>
    </xf>
  </cellXfs>
  <cellStyles count="1">
    <cellStyle name="Normal" xfId="0" builtinId="0"/>
  </cellStyles>
  <dxfs count="30">
    <dxf>
      <fill>
        <patternFill>
          <bgColor theme="9" tint="0.39994506668294322"/>
        </patternFill>
      </fill>
    </dxf>
    <dxf>
      <fill>
        <patternFill>
          <bgColor theme="9" tint="0.59996337778862885"/>
        </patternFill>
      </fill>
    </dxf>
    <dxf>
      <fill>
        <patternFill>
          <bgColor theme="9" tint="-0.24994659260841701"/>
        </patternFill>
      </fill>
    </dxf>
    <dxf>
      <fill>
        <patternFill>
          <bgColor theme="7" tint="0.79998168889431442"/>
        </patternFill>
      </fill>
    </dxf>
    <dxf>
      <fill>
        <patternFill>
          <bgColor theme="7" tint="0.79998168889431442"/>
        </patternFill>
      </fill>
    </dxf>
    <dxf>
      <fill>
        <patternFill>
          <bgColor rgb="FFFF0000"/>
        </patternFill>
      </fill>
    </dxf>
    <dxf>
      <fill>
        <patternFill>
          <bgColor theme="9" tint="-0.24994659260841701"/>
        </patternFill>
      </fill>
    </dxf>
    <dxf>
      <fill>
        <patternFill>
          <bgColor theme="7" tint="0.79998168889431442"/>
        </patternFill>
      </fill>
    </dxf>
    <dxf>
      <fill>
        <patternFill>
          <bgColor rgb="FFFF0000"/>
        </patternFill>
      </fill>
    </dxf>
    <dxf>
      <fill>
        <patternFill>
          <bgColor theme="9" tint="-0.24994659260841701"/>
        </patternFill>
      </fill>
    </dxf>
    <dxf>
      <fill>
        <patternFill>
          <bgColor theme="7" tint="0.79998168889431442"/>
        </patternFill>
      </fill>
    </dxf>
    <dxf>
      <fill>
        <patternFill>
          <bgColor rgb="FFFF0000"/>
        </patternFill>
      </fill>
    </dxf>
    <dxf>
      <fill>
        <patternFill>
          <bgColor rgb="FFFF0000"/>
        </patternFill>
      </fill>
    </dxf>
    <dxf>
      <fill>
        <patternFill>
          <bgColor theme="9" tint="0.79998168889431442"/>
        </patternFill>
      </fill>
    </dxf>
    <dxf>
      <fill>
        <patternFill>
          <bgColor theme="9" tint="-0.2499465926084170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theme="9" tint="0.59996337778862885"/>
        </patternFill>
      </fill>
    </dxf>
    <dxf>
      <fill>
        <patternFill>
          <bgColor theme="7" tint="0.79998168889431442"/>
        </patternFill>
      </fill>
    </dxf>
    <dxf>
      <fill>
        <patternFill>
          <bgColor theme="9" tint="-0.24994659260841701"/>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9" tint="-0.24994659260841701"/>
        </patternFill>
      </fill>
    </dxf>
  </dxfs>
  <tableStyles count="0" defaultTableStyle="TableStyleMedium2" defaultPivotStyle="PivotStyleLight16"/>
  <colors>
    <mruColors>
      <color rgb="FFBBD9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200025</xdr:colOff>
      <xdr:row>2</xdr:row>
      <xdr:rowOff>28575</xdr:rowOff>
    </xdr:from>
    <xdr:to>
      <xdr:col>30</xdr:col>
      <xdr:colOff>571500</xdr:colOff>
      <xdr:row>36</xdr:row>
      <xdr:rowOff>75555</xdr:rowOff>
    </xdr:to>
    <xdr:pic>
      <xdr:nvPicPr>
        <xdr:cNvPr id="26" name="Picture 25">
          <a:extLst>
            <a:ext uri="{FF2B5EF4-FFF2-40B4-BE49-F238E27FC236}">
              <a16:creationId xmlns:a16="http://schemas.microsoft.com/office/drawing/2014/main" id="{357C26FA-BA34-4FFA-2089-2E883FDFD9BB}"/>
            </a:ext>
          </a:extLst>
        </xdr:cNvPr>
        <xdr:cNvPicPr>
          <a:picLocks noChangeAspect="1"/>
        </xdr:cNvPicPr>
      </xdr:nvPicPr>
      <xdr:blipFill>
        <a:blip xmlns:r="http://schemas.openxmlformats.org/officeDocument/2006/relationships" r:embed="rId1"/>
        <a:stretch>
          <a:fillRect/>
        </a:stretch>
      </xdr:blipFill>
      <xdr:spPr>
        <a:xfrm>
          <a:off x="11153775" y="571500"/>
          <a:ext cx="7181850" cy="6219180"/>
        </a:xfrm>
        <a:prstGeom prst="rect">
          <a:avLst/>
        </a:prstGeom>
      </xdr:spPr>
    </xdr:pic>
    <xdr:clientData/>
  </xdr:twoCellAnchor>
  <xdr:twoCellAnchor editAs="oneCell">
    <xdr:from>
      <xdr:col>6</xdr:col>
      <xdr:colOff>276225</xdr:colOff>
      <xdr:row>3</xdr:row>
      <xdr:rowOff>57150</xdr:rowOff>
    </xdr:from>
    <xdr:to>
      <xdr:col>11</xdr:col>
      <xdr:colOff>177238</xdr:colOff>
      <xdr:row>6</xdr:row>
      <xdr:rowOff>59231</xdr:rowOff>
    </xdr:to>
    <xdr:pic>
      <xdr:nvPicPr>
        <xdr:cNvPr id="3" name="Picture 2">
          <a:extLst>
            <a:ext uri="{FF2B5EF4-FFF2-40B4-BE49-F238E27FC236}">
              <a16:creationId xmlns:a16="http://schemas.microsoft.com/office/drawing/2014/main" id="{D31003A1-05EF-FEE9-1D6F-FFBD8DD2B1D6}"/>
            </a:ext>
          </a:extLst>
        </xdr:cNvPr>
        <xdr:cNvPicPr>
          <a:picLocks noChangeAspect="1"/>
        </xdr:cNvPicPr>
      </xdr:nvPicPr>
      <xdr:blipFill>
        <a:blip xmlns:r="http://schemas.openxmlformats.org/officeDocument/2006/relationships" r:embed="rId2"/>
        <a:stretch>
          <a:fillRect/>
        </a:stretch>
      </xdr:blipFill>
      <xdr:spPr>
        <a:xfrm>
          <a:off x="3562350" y="800100"/>
          <a:ext cx="2304488" cy="560881"/>
        </a:xfrm>
        <a:prstGeom prst="rect">
          <a:avLst/>
        </a:prstGeom>
      </xdr:spPr>
    </xdr:pic>
    <xdr:clientData/>
  </xdr:twoCellAnchor>
  <xdr:twoCellAnchor editAs="oneCell">
    <xdr:from>
      <xdr:col>11</xdr:col>
      <xdr:colOff>371475</xdr:colOff>
      <xdr:row>3</xdr:row>
      <xdr:rowOff>76200</xdr:rowOff>
    </xdr:from>
    <xdr:to>
      <xdr:col>13</xdr:col>
      <xdr:colOff>516625</xdr:colOff>
      <xdr:row>5</xdr:row>
      <xdr:rowOff>152440</xdr:rowOff>
    </xdr:to>
    <xdr:pic>
      <xdr:nvPicPr>
        <xdr:cNvPr id="4" name="Picture 3">
          <a:extLst>
            <a:ext uri="{FF2B5EF4-FFF2-40B4-BE49-F238E27FC236}">
              <a16:creationId xmlns:a16="http://schemas.microsoft.com/office/drawing/2014/main" id="{BDB57A6D-43CE-15FC-0813-047F0EEDD3FD}"/>
            </a:ext>
          </a:extLst>
        </xdr:cNvPr>
        <xdr:cNvPicPr>
          <a:picLocks noChangeAspect="1"/>
        </xdr:cNvPicPr>
      </xdr:nvPicPr>
      <xdr:blipFill>
        <a:blip xmlns:r="http://schemas.openxmlformats.org/officeDocument/2006/relationships" r:embed="rId3"/>
        <a:stretch>
          <a:fillRect/>
        </a:stretch>
      </xdr:blipFill>
      <xdr:spPr>
        <a:xfrm>
          <a:off x="6067425" y="819150"/>
          <a:ext cx="1335140" cy="457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43141-824C-4E8E-ADF3-5006BE66771E}">
  <dimension ref="B2:S65"/>
  <sheetViews>
    <sheetView tabSelected="1" topLeftCell="A25" workbookViewId="0">
      <selection activeCell="I21" sqref="I21:J21"/>
    </sheetView>
  </sheetViews>
  <sheetFormatPr defaultColWidth="8.85546875" defaultRowHeight="15" x14ac:dyDescent="0.25"/>
  <cols>
    <col min="1" max="1" width="8.42578125" style="29" customWidth="1"/>
    <col min="2" max="2" width="5.42578125" style="29" bestFit="1" customWidth="1"/>
    <col min="3" max="7" width="8.85546875" style="29"/>
    <col min="8" max="8" width="2.42578125" style="29" customWidth="1"/>
    <col min="9" max="9" width="8.85546875" style="29"/>
    <col min="10" max="10" width="13.5703125" style="29" customWidth="1"/>
    <col min="11" max="11" width="2.42578125" style="29" customWidth="1"/>
    <col min="12" max="12" width="9.140625" style="29" customWidth="1"/>
    <col min="13" max="16384" width="8.85546875" style="29"/>
  </cols>
  <sheetData>
    <row r="2" spans="2:19" ht="28.5" x14ac:dyDescent="0.45">
      <c r="B2" s="92" t="s">
        <v>111</v>
      </c>
      <c r="C2" s="92"/>
      <c r="D2" s="92"/>
      <c r="E2" s="92"/>
      <c r="F2" s="92"/>
      <c r="G2" s="92"/>
      <c r="H2" s="92"/>
      <c r="I2" s="92"/>
      <c r="J2" s="92"/>
      <c r="K2" s="92"/>
      <c r="L2" s="92"/>
      <c r="M2" s="92"/>
      <c r="N2" s="92"/>
      <c r="O2" s="92"/>
      <c r="P2" s="92"/>
      <c r="Q2" s="92"/>
      <c r="R2" s="92"/>
      <c r="S2" s="92"/>
    </row>
    <row r="3" spans="2:19" ht="15" customHeight="1" x14ac:dyDescent="0.25">
      <c r="B3" s="95" t="s">
        <v>101</v>
      </c>
      <c r="C3" s="95"/>
      <c r="D3" s="95"/>
      <c r="E3" s="95"/>
      <c r="F3" s="95"/>
      <c r="G3" s="95"/>
      <c r="H3" s="95"/>
      <c r="I3" s="95"/>
      <c r="J3" s="95"/>
      <c r="K3" s="95"/>
      <c r="L3" s="95"/>
      <c r="M3" s="95"/>
      <c r="N3" s="95"/>
      <c r="O3" s="95"/>
      <c r="P3" s="95"/>
      <c r="Q3" s="95"/>
      <c r="R3" s="95"/>
      <c r="S3" s="95"/>
    </row>
    <row r="4" spans="2:19" ht="15" customHeight="1" x14ac:dyDescent="0.25">
      <c r="B4" s="30"/>
      <c r="C4" s="30"/>
      <c r="D4" s="30"/>
      <c r="E4" s="30"/>
      <c r="F4" s="30"/>
      <c r="G4" s="30"/>
      <c r="H4" s="30"/>
      <c r="I4" s="30"/>
      <c r="J4" s="30"/>
      <c r="K4" s="30"/>
      <c r="L4" s="30"/>
      <c r="M4" s="30"/>
      <c r="N4" s="30"/>
      <c r="O4" s="30"/>
      <c r="P4" s="30"/>
      <c r="Q4" s="30"/>
      <c r="R4" s="30"/>
      <c r="S4" s="30"/>
    </row>
    <row r="5" spans="2:19" ht="15" customHeight="1" x14ac:dyDescent="0.25">
      <c r="B5" s="30"/>
      <c r="C5" s="30"/>
      <c r="D5" s="30"/>
      <c r="E5" s="30"/>
      <c r="F5" s="30"/>
      <c r="G5" s="30"/>
      <c r="H5" s="30"/>
      <c r="I5" s="30"/>
      <c r="J5" s="30"/>
      <c r="K5" s="30"/>
      <c r="L5" s="30"/>
      <c r="M5" s="30"/>
      <c r="N5" s="30"/>
      <c r="O5" s="30"/>
      <c r="P5" s="30"/>
      <c r="Q5" s="30"/>
      <c r="R5" s="30"/>
      <c r="S5" s="30"/>
    </row>
    <row r="6" spans="2:19" x14ac:dyDescent="0.25">
      <c r="C6" s="31"/>
    </row>
    <row r="7" spans="2:19" x14ac:dyDescent="0.25">
      <c r="C7" s="62" t="s">
        <v>84</v>
      </c>
      <c r="D7" s="62"/>
      <c r="E7" s="62"/>
      <c r="F7" s="62"/>
      <c r="G7" s="62"/>
      <c r="H7" s="62"/>
      <c r="I7" s="62"/>
      <c r="J7" s="62"/>
      <c r="K7" s="62"/>
      <c r="L7" s="62"/>
      <c r="M7" s="62"/>
      <c r="N7" s="62"/>
      <c r="O7" s="62"/>
      <c r="P7" s="62"/>
      <c r="Q7" s="62"/>
      <c r="R7" s="62"/>
      <c r="S7" s="62"/>
    </row>
    <row r="8" spans="2:19" x14ac:dyDescent="0.25">
      <c r="C8" s="62" t="s">
        <v>112</v>
      </c>
      <c r="D8" s="62"/>
      <c r="E8" s="62"/>
      <c r="F8" s="62"/>
      <c r="G8" s="62"/>
      <c r="H8" s="62"/>
      <c r="I8" s="62"/>
      <c r="J8" s="62"/>
      <c r="K8" s="62"/>
      <c r="L8" s="62"/>
      <c r="M8" s="62"/>
      <c r="N8" s="62"/>
      <c r="O8" s="62"/>
      <c r="P8" s="62"/>
      <c r="Q8" s="62"/>
      <c r="R8" s="62"/>
      <c r="S8" s="62"/>
    </row>
    <row r="9" spans="2:19" x14ac:dyDescent="0.25">
      <c r="C9" s="64" t="s">
        <v>113</v>
      </c>
      <c r="D9" s="64"/>
      <c r="E9" s="64"/>
      <c r="F9" s="64"/>
      <c r="G9" s="64"/>
      <c r="H9" s="64"/>
      <c r="I9" s="64"/>
      <c r="J9" s="64"/>
      <c r="K9" s="64"/>
      <c r="L9" s="64"/>
      <c r="M9" s="64"/>
      <c r="N9" s="64"/>
      <c r="O9" s="64"/>
      <c r="P9" s="64"/>
      <c r="Q9" s="64"/>
      <c r="R9" s="64"/>
      <c r="S9" s="64"/>
    </row>
    <row r="10" spans="2:19" x14ac:dyDescent="0.25">
      <c r="C10" s="64"/>
      <c r="D10" s="64"/>
      <c r="E10" s="64"/>
      <c r="F10" s="64"/>
      <c r="G10" s="64"/>
      <c r="H10" s="64"/>
      <c r="I10" s="64"/>
      <c r="J10" s="64"/>
      <c r="K10" s="64"/>
      <c r="L10" s="64"/>
      <c r="M10" s="64"/>
      <c r="N10" s="64"/>
      <c r="O10" s="64"/>
      <c r="P10" s="64"/>
      <c r="Q10" s="64"/>
      <c r="R10" s="64"/>
      <c r="S10" s="64"/>
    </row>
    <row r="11" spans="2:19" x14ac:dyDescent="0.25">
      <c r="C11" s="32"/>
      <c r="D11" s="32"/>
      <c r="E11" s="32"/>
      <c r="F11" s="32"/>
      <c r="G11" s="32"/>
      <c r="H11" s="32"/>
      <c r="I11" s="32"/>
      <c r="J11" s="32"/>
      <c r="K11" s="32"/>
      <c r="L11" s="32"/>
      <c r="M11" s="32"/>
      <c r="N11" s="32"/>
      <c r="O11" s="32"/>
      <c r="P11" s="32"/>
      <c r="Q11" s="32"/>
      <c r="R11" s="32"/>
      <c r="S11" s="32"/>
    </row>
    <row r="12" spans="2:19" x14ac:dyDescent="0.25">
      <c r="C12" s="64" t="s">
        <v>114</v>
      </c>
      <c r="D12" s="64"/>
      <c r="E12" s="64"/>
      <c r="F12" s="64"/>
      <c r="G12" s="64"/>
      <c r="H12" s="64"/>
      <c r="I12" s="64"/>
      <c r="J12" s="64"/>
      <c r="K12" s="64"/>
      <c r="L12" s="64"/>
      <c r="M12" s="64"/>
      <c r="N12" s="64"/>
      <c r="O12" s="64"/>
      <c r="P12" s="64"/>
      <c r="Q12" s="64"/>
      <c r="R12" s="64"/>
      <c r="S12" s="64"/>
    </row>
    <row r="13" spans="2:19" x14ac:dyDescent="0.25">
      <c r="C13" s="64"/>
      <c r="D13" s="64"/>
      <c r="E13" s="64"/>
      <c r="F13" s="64"/>
      <c r="G13" s="64"/>
      <c r="H13" s="64"/>
      <c r="I13" s="64"/>
      <c r="J13" s="64"/>
      <c r="K13" s="64"/>
      <c r="L13" s="64"/>
      <c r="M13" s="64"/>
      <c r="N13" s="64"/>
      <c r="O13" s="64"/>
      <c r="P13" s="64"/>
      <c r="Q13" s="64"/>
      <c r="R13" s="64"/>
      <c r="S13" s="64"/>
    </row>
    <row r="14" spans="2:19" x14ac:dyDescent="0.25">
      <c r="C14" s="32"/>
      <c r="D14" s="32"/>
      <c r="E14" s="32"/>
      <c r="F14" s="32"/>
      <c r="G14" s="32"/>
      <c r="H14" s="32"/>
      <c r="I14" s="32"/>
      <c r="J14" s="32"/>
      <c r="K14" s="32"/>
      <c r="L14" s="32"/>
      <c r="M14" s="32"/>
      <c r="N14" s="32"/>
      <c r="O14" s="32"/>
      <c r="P14" s="32"/>
      <c r="Q14" s="32"/>
      <c r="R14" s="32"/>
      <c r="S14" s="32"/>
    </row>
    <row r="15" spans="2:19" x14ac:dyDescent="0.25">
      <c r="B15" s="93" t="s">
        <v>74</v>
      </c>
      <c r="C15" s="94"/>
      <c r="D15" s="94"/>
      <c r="E15" s="94"/>
      <c r="F15" s="94"/>
      <c r="G15" s="94"/>
      <c r="H15" s="94"/>
      <c r="I15" s="94"/>
      <c r="J15" s="94"/>
      <c r="K15" s="94"/>
      <c r="L15" s="94"/>
      <c r="M15" s="94"/>
      <c r="N15" s="94"/>
      <c r="O15" s="94"/>
      <c r="P15" s="94"/>
      <c r="Q15" s="94"/>
      <c r="R15" s="94"/>
      <c r="S15" s="94"/>
    </row>
    <row r="17" spans="2:19" x14ac:dyDescent="0.25">
      <c r="B17" s="29" t="s">
        <v>66</v>
      </c>
      <c r="C17" s="63" t="s">
        <v>117</v>
      </c>
      <c r="D17" s="63"/>
      <c r="E17" s="63"/>
      <c r="F17" s="63"/>
      <c r="G17" s="63"/>
      <c r="I17" s="88" t="s">
        <v>14</v>
      </c>
      <c r="J17" s="89"/>
      <c r="K17" s="34"/>
      <c r="L17" s="96" t="str">
        <f>IF(VLOOKUP(District,'Question details'!A2:B12,2,FALSE)=0,"",(VLOOKUP(District,'Question details'!A2:B12,2,FALSE)))</f>
        <v/>
      </c>
      <c r="M17" s="97"/>
    </row>
    <row r="18" spans="2:19" x14ac:dyDescent="0.25">
      <c r="C18" s="63"/>
      <c r="D18" s="63"/>
      <c r="E18" s="63"/>
      <c r="F18" s="63"/>
      <c r="G18" s="63"/>
      <c r="L18" s="65" t="str">
        <f>Calculator!G6</f>
        <v/>
      </c>
      <c r="M18" s="66"/>
      <c r="N18" s="66"/>
      <c r="O18" s="66"/>
      <c r="P18" s="66"/>
      <c r="Q18" s="66"/>
      <c r="R18" s="66"/>
      <c r="S18" s="67"/>
    </row>
    <row r="19" spans="2:19" x14ac:dyDescent="0.25">
      <c r="L19" s="68"/>
      <c r="M19" s="69"/>
      <c r="N19" s="69"/>
      <c r="O19" s="69"/>
      <c r="P19" s="69"/>
      <c r="Q19" s="69"/>
      <c r="R19" s="69"/>
      <c r="S19" s="70"/>
    </row>
    <row r="21" spans="2:19" ht="15" customHeight="1" x14ac:dyDescent="0.25">
      <c r="B21" s="29" t="s">
        <v>67</v>
      </c>
      <c r="C21" s="63" t="s">
        <v>0</v>
      </c>
      <c r="D21" s="63"/>
      <c r="E21" s="63"/>
      <c r="F21" s="63"/>
      <c r="G21" s="63"/>
      <c r="I21" s="88" t="s">
        <v>26</v>
      </c>
      <c r="J21" s="89"/>
      <c r="K21" s="34"/>
      <c r="L21" s="74" t="str">
        <f>IFERROR(VLOOKUP(I21,Calculator!C8:E13,3,FALSE),"")</f>
        <v/>
      </c>
      <c r="M21" s="75"/>
      <c r="N21" s="75"/>
      <c r="O21" s="75"/>
      <c r="P21" s="75"/>
      <c r="Q21" s="75"/>
      <c r="R21" s="75"/>
      <c r="S21" s="76"/>
    </row>
    <row r="22" spans="2:19" x14ac:dyDescent="0.25">
      <c r="C22" s="63"/>
      <c r="D22" s="63"/>
      <c r="E22" s="63"/>
      <c r="F22" s="63"/>
      <c r="G22" s="63"/>
      <c r="L22" s="77"/>
      <c r="M22" s="78"/>
      <c r="N22" s="78"/>
      <c r="O22" s="78"/>
      <c r="P22" s="78"/>
      <c r="Q22" s="78"/>
      <c r="R22" s="78"/>
      <c r="S22" s="79"/>
    </row>
    <row r="23" spans="2:19" x14ac:dyDescent="0.25">
      <c r="L23" s="35"/>
      <c r="M23" s="35"/>
      <c r="N23" s="35"/>
      <c r="O23" s="35"/>
      <c r="P23" s="35"/>
      <c r="Q23" s="35"/>
      <c r="R23" s="35"/>
    </row>
    <row r="24" spans="2:19" x14ac:dyDescent="0.25">
      <c r="B24" s="93" t="s">
        <v>116</v>
      </c>
      <c r="C24" s="93"/>
      <c r="D24" s="93"/>
      <c r="E24" s="93"/>
      <c r="F24" s="93"/>
      <c r="G24" s="93"/>
      <c r="H24" s="93"/>
      <c r="I24" s="93"/>
      <c r="J24" s="93"/>
      <c r="K24" s="93"/>
      <c r="L24" s="93"/>
      <c r="M24" s="93"/>
      <c r="N24" s="93"/>
      <c r="O24" s="93"/>
      <c r="P24" s="93"/>
      <c r="Q24" s="93"/>
      <c r="R24" s="93"/>
      <c r="S24" s="93"/>
    </row>
    <row r="26" spans="2:19" ht="15" customHeight="1" x14ac:dyDescent="0.25">
      <c r="B26" s="29" t="s">
        <v>68</v>
      </c>
      <c r="C26" s="98" t="s">
        <v>118</v>
      </c>
      <c r="D26" s="98"/>
      <c r="E26" s="98"/>
      <c r="F26" s="98"/>
      <c r="G26" s="98"/>
      <c r="I26" s="88">
        <v>0</v>
      </c>
      <c r="J26" s="89"/>
      <c r="K26" s="34"/>
      <c r="L26" s="90" t="str">
        <f>IF(I26=0,"",(IF(I26&gt;10,Calculator!C18,(IF('Solar Tool'!I26&lt;5,Calculator!C16,Calculator!C17)))))</f>
        <v/>
      </c>
      <c r="M26" s="91"/>
    </row>
    <row r="27" spans="2:19" x14ac:dyDescent="0.25">
      <c r="C27" s="98"/>
      <c r="D27" s="98"/>
      <c r="E27" s="98"/>
      <c r="F27" s="98"/>
      <c r="G27" s="98"/>
      <c r="I27" s="33"/>
      <c r="J27" s="33"/>
      <c r="K27" s="34"/>
      <c r="L27" s="71" t="str">
        <f>IFERROR(Calculator!G19,"")</f>
        <v/>
      </c>
      <c r="M27" s="72"/>
      <c r="N27" s="72"/>
      <c r="O27" s="72"/>
      <c r="P27" s="72"/>
      <c r="Q27" s="72"/>
      <c r="R27" s="72"/>
      <c r="S27" s="73"/>
    </row>
    <row r="28" spans="2:19" x14ac:dyDescent="0.25">
      <c r="C28" s="98"/>
      <c r="D28" s="98"/>
      <c r="E28" s="98"/>
      <c r="F28" s="98"/>
      <c r="G28" s="98"/>
      <c r="I28" s="34"/>
      <c r="J28" s="34"/>
      <c r="K28" s="34"/>
      <c r="L28" s="37"/>
      <c r="M28" s="34"/>
    </row>
    <row r="29" spans="2:19" x14ac:dyDescent="0.25">
      <c r="B29" s="29" t="s">
        <v>69</v>
      </c>
      <c r="C29" s="87" t="s">
        <v>120</v>
      </c>
      <c r="D29" s="87"/>
      <c r="E29" s="87"/>
      <c r="F29" s="87"/>
      <c r="G29" s="87"/>
      <c r="I29" s="88" t="s">
        <v>26</v>
      </c>
      <c r="J29" s="89"/>
      <c r="K29" s="34"/>
      <c r="L29" s="90" t="str">
        <f>IF(VLOOKUP(I29,'Question details'!A30:B33,2,FALSE)=0,"",(VLOOKUP(I29,'Question details'!A30:B33,2,FALSE)))</f>
        <v/>
      </c>
      <c r="M29" s="91"/>
    </row>
    <row r="30" spans="2:19" x14ac:dyDescent="0.25">
      <c r="C30" s="87"/>
      <c r="D30" s="87"/>
      <c r="E30" s="87"/>
      <c r="F30" s="87"/>
      <c r="G30" s="87"/>
      <c r="L30" s="74" t="str">
        <f>IFERROR(Calculator!G25,"")</f>
        <v/>
      </c>
      <c r="M30" s="75"/>
      <c r="N30" s="75"/>
      <c r="O30" s="75"/>
      <c r="P30" s="75"/>
      <c r="Q30" s="75"/>
      <c r="R30" s="75"/>
      <c r="S30" s="76"/>
    </row>
    <row r="31" spans="2:19" x14ac:dyDescent="0.25">
      <c r="C31" s="38"/>
      <c r="D31" s="38"/>
      <c r="E31" s="38"/>
      <c r="F31" s="38"/>
      <c r="G31" s="38"/>
      <c r="L31" s="77"/>
      <c r="M31" s="78"/>
      <c r="N31" s="78"/>
      <c r="O31" s="78"/>
      <c r="P31" s="78"/>
      <c r="Q31" s="78"/>
      <c r="R31" s="78"/>
      <c r="S31" s="79"/>
    </row>
    <row r="33" spans="2:19" x14ac:dyDescent="0.25">
      <c r="B33" s="29" t="s">
        <v>70</v>
      </c>
      <c r="C33" s="87" t="s">
        <v>119</v>
      </c>
      <c r="D33" s="87"/>
      <c r="E33" s="87"/>
      <c r="F33" s="87"/>
      <c r="G33" s="87"/>
      <c r="I33" s="88" t="s">
        <v>26</v>
      </c>
      <c r="J33" s="89"/>
      <c r="L33" s="90" t="str">
        <f>IF((VLOOKUP(I33,'Question details'!A36:B40,2,FALSE))=0,"",(VLOOKUP(I33,'Question details'!A36:B40,2,FALSE)))</f>
        <v/>
      </c>
      <c r="M33" s="91"/>
    </row>
    <row r="34" spans="2:19" x14ac:dyDescent="0.25">
      <c r="C34" s="87"/>
      <c r="D34" s="87"/>
      <c r="E34" s="87"/>
      <c r="F34" s="87"/>
      <c r="G34" s="87"/>
      <c r="L34" s="80" t="str">
        <f>IFERROR(Calculator!G32,"")</f>
        <v/>
      </c>
      <c r="M34" s="81"/>
      <c r="N34" s="81"/>
      <c r="O34" s="81"/>
      <c r="P34" s="81"/>
      <c r="Q34" s="81"/>
      <c r="R34" s="81"/>
      <c r="S34" s="82"/>
    </row>
    <row r="36" spans="2:19" x14ac:dyDescent="0.25">
      <c r="B36" s="29" t="s">
        <v>71</v>
      </c>
      <c r="C36" s="87" t="s">
        <v>85</v>
      </c>
      <c r="D36" s="87"/>
      <c r="E36" s="87"/>
      <c r="F36" s="87"/>
      <c r="G36" s="87"/>
      <c r="I36" s="88" t="s">
        <v>26</v>
      </c>
      <c r="J36" s="89"/>
      <c r="L36" s="90" t="str">
        <f>IFERROR(VLOOKUP(I36,'Question details'!A44:B46,2,FALSE),"")</f>
        <v/>
      </c>
      <c r="M36" s="91"/>
    </row>
    <row r="37" spans="2:19" x14ac:dyDescent="0.25">
      <c r="C37" s="87"/>
      <c r="D37" s="87"/>
      <c r="E37" s="87"/>
      <c r="F37" s="87"/>
      <c r="G37" s="87"/>
      <c r="L37" s="80" t="str">
        <f>IFERROR(Calculator!G38,"")</f>
        <v/>
      </c>
      <c r="M37" s="81"/>
      <c r="N37" s="81"/>
      <c r="O37" s="81"/>
      <c r="P37" s="81"/>
      <c r="Q37" s="81"/>
      <c r="R37" s="81"/>
      <c r="S37" s="82"/>
    </row>
    <row r="38" spans="2:19" x14ac:dyDescent="0.25">
      <c r="C38" s="38"/>
      <c r="D38" s="38"/>
      <c r="E38" s="38"/>
      <c r="F38" s="38"/>
      <c r="G38" s="38"/>
      <c r="L38" s="36"/>
      <c r="M38" s="36"/>
      <c r="N38" s="36"/>
      <c r="O38" s="36"/>
      <c r="P38" s="36"/>
      <c r="Q38" s="36"/>
      <c r="R38" s="36"/>
      <c r="S38" s="36"/>
    </row>
    <row r="39" spans="2:19" x14ac:dyDescent="0.25">
      <c r="B39" s="29" t="s">
        <v>72</v>
      </c>
      <c r="C39" s="87" t="s">
        <v>86</v>
      </c>
      <c r="D39" s="87"/>
      <c r="E39" s="87"/>
      <c r="F39" s="87"/>
      <c r="G39" s="87"/>
      <c r="I39" s="88" t="s">
        <v>26</v>
      </c>
      <c r="J39" s="89"/>
      <c r="L39" s="74" t="str">
        <f>IFERROR(Calculator!G43,"")</f>
        <v/>
      </c>
      <c r="M39" s="75"/>
      <c r="N39" s="75"/>
      <c r="O39" s="75"/>
      <c r="P39" s="75"/>
      <c r="Q39" s="75"/>
      <c r="R39" s="75"/>
      <c r="S39" s="76"/>
    </row>
    <row r="40" spans="2:19" x14ac:dyDescent="0.25">
      <c r="C40" s="87"/>
      <c r="D40" s="87"/>
      <c r="E40" s="87"/>
      <c r="F40" s="87"/>
      <c r="G40" s="87"/>
      <c r="L40" s="77"/>
      <c r="M40" s="78"/>
      <c r="N40" s="78"/>
      <c r="O40" s="78"/>
      <c r="P40" s="78"/>
      <c r="Q40" s="78"/>
      <c r="R40" s="78"/>
      <c r="S40" s="79"/>
    </row>
    <row r="41" spans="2:19" x14ac:dyDescent="0.25">
      <c r="L41" s="39"/>
      <c r="M41" s="39"/>
      <c r="N41" s="39"/>
      <c r="O41" s="39"/>
      <c r="P41" s="39"/>
      <c r="Q41" s="39"/>
      <c r="R41" s="39"/>
    </row>
    <row r="42" spans="2:19" x14ac:dyDescent="0.25">
      <c r="B42" s="29" t="s">
        <v>73</v>
      </c>
      <c r="C42" s="87" t="s">
        <v>53</v>
      </c>
      <c r="D42" s="87"/>
      <c r="E42" s="87"/>
      <c r="F42" s="87"/>
      <c r="G42" s="87"/>
      <c r="I42" s="88" t="s">
        <v>26</v>
      </c>
      <c r="J42" s="89"/>
      <c r="L42" s="90" t="str">
        <f>IFERROR(VLOOKUP(I42,'Question details'!A56:B58,2,FALSE),"")</f>
        <v/>
      </c>
      <c r="M42" s="91"/>
    </row>
    <row r="43" spans="2:19" x14ac:dyDescent="0.25">
      <c r="C43" s="87"/>
      <c r="D43" s="87"/>
      <c r="E43" s="87"/>
      <c r="F43" s="87"/>
      <c r="G43" s="87"/>
      <c r="L43" s="83" t="str">
        <f>IFERROR(Calculator!G49,"")</f>
        <v/>
      </c>
      <c r="M43" s="84"/>
      <c r="N43" s="84"/>
      <c r="O43" s="84"/>
      <c r="P43" s="84"/>
      <c r="Q43" s="84"/>
      <c r="R43" s="84"/>
      <c r="S43" s="85"/>
    </row>
    <row r="45" spans="2:19" x14ac:dyDescent="0.25">
      <c r="B45" s="93" t="s">
        <v>60</v>
      </c>
      <c r="C45" s="93"/>
      <c r="D45" s="93"/>
      <c r="E45" s="93"/>
      <c r="F45" s="93"/>
      <c r="G45" s="93"/>
      <c r="H45" s="93"/>
      <c r="I45" s="93"/>
      <c r="J45" s="93"/>
      <c r="K45" s="93"/>
      <c r="L45" s="93"/>
      <c r="M45" s="93"/>
      <c r="N45" s="93"/>
      <c r="O45" s="93"/>
      <c r="P45" s="93"/>
      <c r="Q45" s="93"/>
      <c r="R45" s="93"/>
      <c r="S45" s="93"/>
    </row>
    <row r="46" spans="2:19" ht="15" customHeight="1" x14ac:dyDescent="0.25">
      <c r="B46" s="86" t="s">
        <v>121</v>
      </c>
      <c r="C46" s="86"/>
      <c r="D46" s="86"/>
      <c r="E46" s="86"/>
      <c r="F46" s="86"/>
      <c r="G46" s="86"/>
      <c r="H46" s="86"/>
      <c r="I46" s="86"/>
      <c r="J46" s="86"/>
      <c r="K46" s="86"/>
      <c r="L46" s="86"/>
      <c r="M46" s="86"/>
      <c r="N46" s="86"/>
      <c r="O46" s="86"/>
      <c r="P46" s="86"/>
      <c r="Q46" s="86"/>
      <c r="R46" s="86"/>
      <c r="S46" s="86"/>
    </row>
    <row r="48" spans="2:19" x14ac:dyDescent="0.25">
      <c r="D48" s="40"/>
      <c r="E48" s="40"/>
      <c r="F48" s="44" t="str">
        <f>IFERROR(Calculator!G56,"")</f>
        <v/>
      </c>
      <c r="G48" s="45"/>
      <c r="H48" s="45"/>
      <c r="I48" s="45"/>
      <c r="J48" s="45"/>
      <c r="K48" s="45"/>
      <c r="L48" s="45"/>
      <c r="M48" s="45"/>
      <c r="N48" s="45"/>
      <c r="O48" s="45"/>
      <c r="P48" s="46"/>
    </row>
    <row r="49" spans="2:19" x14ac:dyDescent="0.25">
      <c r="C49" s="40"/>
      <c r="D49" s="40"/>
      <c r="E49" s="40"/>
      <c r="F49" s="47"/>
      <c r="G49" s="48"/>
      <c r="H49" s="48"/>
      <c r="I49" s="48"/>
      <c r="J49" s="48"/>
      <c r="K49" s="48"/>
      <c r="L49" s="48"/>
      <c r="M49" s="48"/>
      <c r="N49" s="48"/>
      <c r="O49" s="48"/>
      <c r="P49" s="49"/>
    </row>
    <row r="50" spans="2:19" x14ac:dyDescent="0.25">
      <c r="F50" s="50"/>
      <c r="G50" s="51"/>
      <c r="H50" s="51"/>
      <c r="I50" s="51"/>
      <c r="J50" s="51"/>
      <c r="K50" s="51"/>
      <c r="L50" s="51"/>
      <c r="M50" s="51"/>
      <c r="N50" s="51"/>
      <c r="O50" s="51"/>
      <c r="P50" s="52"/>
    </row>
    <row r="51" spans="2:19" x14ac:dyDescent="0.25">
      <c r="F51" s="41"/>
      <c r="G51" s="41"/>
      <c r="H51" s="41"/>
      <c r="I51" s="41"/>
      <c r="J51" s="41"/>
      <c r="K51" s="41"/>
      <c r="L51" s="41"/>
      <c r="M51" s="41"/>
      <c r="N51" s="41"/>
      <c r="O51" s="41"/>
    </row>
    <row r="52" spans="2:19" x14ac:dyDescent="0.25">
      <c r="F52" s="38"/>
      <c r="G52" s="38"/>
      <c r="H52" s="38"/>
      <c r="I52" s="38"/>
      <c r="J52" s="38"/>
      <c r="K52" s="38"/>
      <c r="L52" s="38"/>
      <c r="M52" s="38"/>
      <c r="N52" s="38"/>
      <c r="O52" s="38"/>
    </row>
    <row r="53" spans="2:19" x14ac:dyDescent="0.25">
      <c r="F53" s="53" t="s">
        <v>100</v>
      </c>
      <c r="G53" s="54"/>
      <c r="H53" s="54"/>
      <c r="I53" s="54"/>
      <c r="J53" s="54"/>
      <c r="K53" s="54"/>
      <c r="L53" s="54"/>
      <c r="M53" s="54"/>
      <c r="N53" s="54"/>
      <c r="O53" s="54"/>
      <c r="P53" s="55"/>
    </row>
    <row r="54" spans="2:19" x14ac:dyDescent="0.25">
      <c r="F54" s="56"/>
      <c r="G54" s="57"/>
      <c r="H54" s="57"/>
      <c r="I54" s="57"/>
      <c r="J54" s="57"/>
      <c r="K54" s="57"/>
      <c r="L54" s="57"/>
      <c r="M54" s="57"/>
      <c r="N54" s="57"/>
      <c r="O54" s="57"/>
      <c r="P54" s="58"/>
    </row>
    <row r="55" spans="2:19" ht="15" customHeight="1" x14ac:dyDescent="0.25">
      <c r="F55" s="56"/>
      <c r="G55" s="57"/>
      <c r="H55" s="57"/>
      <c r="I55" s="57"/>
      <c r="J55" s="57"/>
      <c r="K55" s="57"/>
      <c r="L55" s="57"/>
      <c r="M55" s="57"/>
      <c r="N55" s="57"/>
      <c r="O55" s="57"/>
      <c r="P55" s="58"/>
    </row>
    <row r="56" spans="2:19" x14ac:dyDescent="0.25">
      <c r="F56" s="59"/>
      <c r="G56" s="60"/>
      <c r="H56" s="60"/>
      <c r="I56" s="60"/>
      <c r="J56" s="60"/>
      <c r="K56" s="60"/>
      <c r="L56" s="60"/>
      <c r="M56" s="60"/>
      <c r="N56" s="60"/>
      <c r="O56" s="60"/>
      <c r="P56" s="61"/>
    </row>
    <row r="57" spans="2:19" x14ac:dyDescent="0.25">
      <c r="B57" s="42"/>
      <c r="C57" s="42"/>
      <c r="D57" s="42"/>
      <c r="E57" s="42"/>
      <c r="F57" s="42"/>
      <c r="G57" s="42"/>
      <c r="H57" s="42"/>
      <c r="I57" s="42"/>
      <c r="J57" s="42"/>
      <c r="K57" s="42"/>
      <c r="L57" s="42"/>
      <c r="M57" s="42"/>
      <c r="N57" s="42"/>
      <c r="O57" s="42"/>
      <c r="P57" s="42"/>
      <c r="Q57" s="42"/>
      <c r="R57" s="42"/>
      <c r="S57" s="42"/>
    </row>
    <row r="58" spans="2:19" x14ac:dyDescent="0.25">
      <c r="B58" s="43" t="s">
        <v>115</v>
      </c>
      <c r="C58" s="43"/>
      <c r="D58" s="43"/>
      <c r="E58" s="43"/>
      <c r="F58" s="43"/>
      <c r="G58" s="43"/>
      <c r="H58" s="43"/>
      <c r="I58" s="43"/>
      <c r="J58" s="43"/>
      <c r="K58" s="43"/>
      <c r="L58" s="43"/>
      <c r="M58" s="43"/>
      <c r="N58" s="43"/>
      <c r="O58" s="43"/>
      <c r="P58" s="43"/>
      <c r="Q58" s="43"/>
      <c r="R58" s="43"/>
      <c r="S58" s="43"/>
    </row>
    <row r="60" spans="2:19" ht="15" customHeight="1" x14ac:dyDescent="0.25"/>
    <row r="65" ht="30" customHeight="1" x14ac:dyDescent="0.25"/>
  </sheetData>
  <sheetProtection algorithmName="SHA-512" hashValue="F1yRd1/GKhEkpWxko/UQtE7UncoYwP1uokDimKry1uj0g+bv3vz36LyfOLQFTWsdJxWfJEzbCOwM42NmCZAcfg==" saltValue="21gVQ6HpVUe7d8lu5ZVvTA==" spinCount="100000" sheet="1" objects="1" scenarios="1" selectLockedCells="1"/>
  <mergeCells count="43">
    <mergeCell ref="B45:S45"/>
    <mergeCell ref="B3:S3"/>
    <mergeCell ref="I33:J33"/>
    <mergeCell ref="L33:M33"/>
    <mergeCell ref="I36:J36"/>
    <mergeCell ref="I17:J17"/>
    <mergeCell ref="L17:M17"/>
    <mergeCell ref="I26:J26"/>
    <mergeCell ref="L26:M26"/>
    <mergeCell ref="I29:J29"/>
    <mergeCell ref="L29:M29"/>
    <mergeCell ref="I21:J21"/>
    <mergeCell ref="L36:M36"/>
    <mergeCell ref="C36:G37"/>
    <mergeCell ref="C33:G34"/>
    <mergeCell ref="C29:G30"/>
    <mergeCell ref="B2:S2"/>
    <mergeCell ref="C9:S10"/>
    <mergeCell ref="B24:S24"/>
    <mergeCell ref="L21:S22"/>
    <mergeCell ref="B15:S15"/>
    <mergeCell ref="C26:G28"/>
    <mergeCell ref="I42:J42"/>
    <mergeCell ref="C39:G40"/>
    <mergeCell ref="I39:J39"/>
    <mergeCell ref="L39:S40"/>
    <mergeCell ref="L42:M42"/>
    <mergeCell ref="B58:S58"/>
    <mergeCell ref="F48:P50"/>
    <mergeCell ref="F53:P56"/>
    <mergeCell ref="C7:S7"/>
    <mergeCell ref="C8:S8"/>
    <mergeCell ref="C17:G18"/>
    <mergeCell ref="C21:G22"/>
    <mergeCell ref="C12:S13"/>
    <mergeCell ref="L18:S19"/>
    <mergeCell ref="L27:S27"/>
    <mergeCell ref="L30:S31"/>
    <mergeCell ref="L34:S34"/>
    <mergeCell ref="L37:S37"/>
    <mergeCell ref="L43:S43"/>
    <mergeCell ref="B46:S46"/>
    <mergeCell ref="C42:G43"/>
  </mergeCells>
  <phoneticPr fontId="2" type="noConversion"/>
  <conditionalFormatting sqref="L17:M17">
    <cfRule type="cellIs" dxfId="29" priority="47" operator="equal">
      <formula>"Very good"</formula>
    </cfRule>
    <cfRule type="cellIs" dxfId="28" priority="48" operator="equal">
      <formula>"Good"</formula>
    </cfRule>
    <cfRule type="cellIs" dxfId="27" priority="49" operator="equal">
      <formula>"Reasonable"</formula>
    </cfRule>
    <cfRule type="cellIs" dxfId="26" priority="50" operator="equal">
      <formula>"Acceptable"</formula>
    </cfRule>
  </conditionalFormatting>
  <conditionalFormatting sqref="L26:M26 L27 L28:M28">
    <cfRule type="cellIs" dxfId="25" priority="43" operator="equal">
      <formula>"Good Scale"</formula>
    </cfRule>
    <cfRule type="cellIs" dxfId="24" priority="44" operator="equal">
      <formula>"Too Small Area"</formula>
    </cfRule>
    <cfRule type="cellIs" dxfId="23" priority="45" operator="equal">
      <formula>"Okay Scale"</formula>
    </cfRule>
  </conditionalFormatting>
  <conditionalFormatting sqref="L33:M33">
    <cfRule type="cellIs" dxfId="22" priority="30" operator="equal">
      <formula>"Very good"</formula>
    </cfRule>
    <cfRule type="cellIs" dxfId="21" priority="31" operator="equal">
      <formula>"Good"</formula>
    </cfRule>
    <cfRule type="cellIs" dxfId="20" priority="32" operator="equal">
      <formula>"Reasonable"</formula>
    </cfRule>
    <cfRule type="cellIs" dxfId="19" priority="33" operator="equal">
      <formula>"Acceptable"</formula>
    </cfRule>
  </conditionalFormatting>
  <dataValidations count="1">
    <dataValidation type="whole" allowBlank="1" showInputMessage="1" showErrorMessage="1" sqref="I26:J26" xr:uid="{4E17B50B-6761-4863-AE2A-A0574F057F69}">
      <formula1>0</formula1>
      <formula2>1000</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91FDBA95-BCAA-4F2D-B3E5-7750919139DA}">
            <xm:f>Calculator!$E$55</xm:f>
            <x14:dxf>
              <fill>
                <patternFill>
                  <bgColor theme="5" tint="0.79998168889431442"/>
                </patternFill>
              </fill>
            </x14:dxf>
          </x14:cfRule>
          <x14:cfRule type="cellIs" priority="2" operator="equal" id="{7E10372D-57CC-479A-A26F-28C2FDA7FD42}">
            <xm:f>Calculator!$E$54</xm:f>
            <x14:dxf>
              <fill>
                <patternFill>
                  <bgColor theme="7" tint="0.79998168889431442"/>
                </patternFill>
              </fill>
            </x14:dxf>
          </x14:cfRule>
          <x14:cfRule type="cellIs" priority="3" operator="equal" id="{12AD264D-0A95-4888-A6C0-B4993869A02D}">
            <xm:f>Calculator!$E$53</xm:f>
            <x14:dxf>
              <fill>
                <patternFill>
                  <bgColor theme="9" tint="0.79998168889431442"/>
                </patternFill>
              </fill>
            </x14:dxf>
          </x14:cfRule>
          <xm:sqref>F48:P50</xm:sqref>
        </x14:conditionalFormatting>
        <x14:conditionalFormatting xmlns:xm="http://schemas.microsoft.com/office/excel/2006/main">
          <x14:cfRule type="cellIs" priority="46" operator="equal" id="{44086864-D593-4B27-9A94-A76FE4C9A49D}">
            <xm:f>Calculator!$C$16</xm:f>
            <x14:dxf>
              <fill>
                <patternFill>
                  <bgColor theme="7" tint="0.79998168889431442"/>
                </patternFill>
              </fill>
            </x14:dxf>
          </x14:cfRule>
          <xm:sqref>L26:M26 L27 L28:M28</xm:sqref>
        </x14:conditionalFormatting>
        <x14:conditionalFormatting xmlns:xm="http://schemas.microsoft.com/office/excel/2006/main">
          <x14:cfRule type="cellIs" priority="40" operator="equal" id="{2EFE92B5-F5A9-4719-809A-9A003D21196C}">
            <xm:f>'Question details'!$B$31</xm:f>
            <x14:dxf>
              <fill>
                <patternFill>
                  <bgColor theme="9" tint="-0.24994659260841701"/>
                </patternFill>
              </fill>
            </x14:dxf>
          </x14:cfRule>
          <x14:cfRule type="cellIs" priority="41" operator="equal" id="{91E83891-6BD7-48E1-8F60-2D6003A8E3E2}">
            <xm:f>'Question details'!$B$32</xm:f>
            <x14:dxf>
              <fill>
                <patternFill>
                  <bgColor theme="9" tint="0.79998168889431442"/>
                </patternFill>
              </fill>
            </x14:dxf>
          </x14:cfRule>
          <x14:cfRule type="cellIs" priority="42" operator="equal" id="{B76199F4-FFC7-45D5-A48F-ED0A1DDE0759}">
            <xm:f>'Question details'!$B$33</xm:f>
            <x14:dxf>
              <fill>
                <patternFill>
                  <bgColor rgb="FFFF0000"/>
                </patternFill>
              </fill>
            </x14:dxf>
          </x14:cfRule>
          <xm:sqref>L29:M29</xm:sqref>
        </x14:conditionalFormatting>
        <x14:conditionalFormatting xmlns:xm="http://schemas.microsoft.com/office/excel/2006/main">
          <x14:cfRule type="cellIs" priority="28" operator="equal" id="{8443192F-A666-4AFC-9571-EFA4BCF7FA45}">
            <xm:f>'Question details'!$B$40</xm:f>
            <x14:dxf>
              <fill>
                <patternFill>
                  <bgColor rgb="FFFF0000"/>
                </patternFill>
              </fill>
            </x14:dxf>
          </x14:cfRule>
          <x14:cfRule type="cellIs" priority="29" operator="equal" id="{2A4C0BF4-C6BA-428D-8434-1AF17027C995}">
            <xm:f>'Question details'!$B$39</xm:f>
            <x14:dxf>
              <fill>
                <patternFill>
                  <bgColor theme="7" tint="0.79998168889431442"/>
                </patternFill>
              </fill>
            </x14:dxf>
          </x14:cfRule>
          <xm:sqref>L33:M33</xm:sqref>
        </x14:conditionalFormatting>
        <x14:conditionalFormatting xmlns:xm="http://schemas.microsoft.com/office/excel/2006/main">
          <x14:cfRule type="cellIs" priority="13" operator="equal" id="{E2F93380-D2A9-4555-A2E4-60717281DE1C}">
            <xm:f>'Question details'!$B$46</xm:f>
            <x14:dxf>
              <fill>
                <patternFill>
                  <bgColor theme="9" tint="-0.24994659260841701"/>
                </patternFill>
              </fill>
            </x14:dxf>
          </x14:cfRule>
          <x14:cfRule type="cellIs" priority="14" operator="equal" id="{843076CC-FB57-4FD9-BDA0-1A63B3882E21}">
            <xm:f>'Question details'!$B$45</xm:f>
            <x14:dxf>
              <fill>
                <patternFill>
                  <bgColor rgb="FFFF0000"/>
                </patternFill>
              </fill>
            </x14:dxf>
          </x14:cfRule>
          <x14:cfRule type="cellIs" priority="15" operator="equal" id="{9870BDA0-8800-46FF-A0D6-99FC1FD4FD36}">
            <xm:f>'Question details'!$B$44</xm:f>
            <x14:dxf>
              <fill>
                <patternFill>
                  <bgColor theme="7" tint="0.79998168889431442"/>
                </patternFill>
              </fill>
            </x14:dxf>
          </x14:cfRule>
          <xm:sqref>L36:M36</xm:sqref>
        </x14:conditionalFormatting>
        <x14:conditionalFormatting xmlns:xm="http://schemas.microsoft.com/office/excel/2006/main">
          <x14:cfRule type="cellIs" priority="51" operator="equal" id="{A7A05258-190C-4FD2-A60A-435F939A88DA}">
            <xm:f>'Question details'!#REF!</xm:f>
            <x14:dxf>
              <fill>
                <patternFill>
                  <bgColor theme="9" tint="-0.24994659260841701"/>
                </patternFill>
              </fill>
            </x14:dxf>
          </x14:cfRule>
          <x14:cfRule type="cellIs" priority="52" operator="equal" id="{F402EAB1-7CAC-4B0E-8BED-7475630FB507}">
            <xm:f>'Question details'!#REF!</xm:f>
            <x14:dxf>
              <fill>
                <patternFill>
                  <bgColor rgb="FFFF0000"/>
                </patternFill>
              </fill>
            </x14:dxf>
          </x14:cfRule>
          <x14:cfRule type="cellIs" priority="53" operator="equal" id="{EC87A5CA-F82D-422F-A514-A2E0656283CB}">
            <xm:f>'Question details'!#REF!</xm:f>
            <x14:dxf>
              <fill>
                <patternFill>
                  <bgColor theme="7" tint="0.79998168889431442"/>
                </patternFill>
              </fill>
            </x14:dxf>
          </x14:cfRule>
          <xm:sqref>L42:M42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DB4F9AF-CA92-4892-B67B-CD706E8167FF}">
          <x14:formula1>
            <xm:f>'Question details'!$A$2:$A$12</xm:f>
          </x14:formula1>
          <xm:sqref>I17</xm:sqref>
        </x14:dataValidation>
        <x14:dataValidation type="list" allowBlank="1" showInputMessage="1" showErrorMessage="1" xr:uid="{3C47E1E1-239A-4222-AC62-435164914FEC}">
          <x14:formula1>
            <xm:f>'Question details'!$A$30:$A$33</xm:f>
          </x14:formula1>
          <xm:sqref>I29:K29</xm:sqref>
        </x14:dataValidation>
        <x14:dataValidation type="list" allowBlank="1" showInputMessage="1" showErrorMessage="1" xr:uid="{9EECCF23-834F-431A-B300-6379B21073FC}">
          <x14:formula1>
            <xm:f>'Question details'!$A$15:$A$21</xm:f>
          </x14:formula1>
          <xm:sqref>I21:K21</xm:sqref>
        </x14:dataValidation>
        <x14:dataValidation type="list" allowBlank="1" showInputMessage="1" showErrorMessage="1" xr:uid="{66D15CAB-9513-4373-9679-883582EE017D}">
          <x14:formula1>
            <xm:f>'Question details'!$A$36:$A$40</xm:f>
          </x14:formula1>
          <xm:sqref>I33:J33</xm:sqref>
        </x14:dataValidation>
        <x14:dataValidation type="list" allowBlank="1" showInputMessage="1" showErrorMessage="1" xr:uid="{2366F8E5-8B32-4AF6-B1DC-9CF31F4E1B3F}">
          <x14:formula1>
            <xm:f>'Question details'!$A$43:$A$46</xm:f>
          </x14:formula1>
          <xm:sqref>I36:J36</xm:sqref>
        </x14:dataValidation>
        <x14:dataValidation type="list" allowBlank="1" showInputMessage="1" showErrorMessage="1" xr:uid="{E9A78AB4-832C-4CB5-B51A-098557B2583A}">
          <x14:formula1>
            <xm:f>'Question details'!$A$55:$A$58</xm:f>
          </x14:formula1>
          <xm:sqref>I42:J42</xm:sqref>
        </x14:dataValidation>
        <x14:dataValidation type="list" allowBlank="1" showInputMessage="1" showErrorMessage="1" xr:uid="{56C427E1-8C35-403D-8F2E-2E4ED49AEFF6}">
          <x14:formula1>
            <xm:f>'Question details'!$A$49:$A$51</xm:f>
          </x14:formula1>
          <xm:sqref>I39:J39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9EED6-A06B-4949-9A4C-47C279F269A5}">
  <dimension ref="B1:G56"/>
  <sheetViews>
    <sheetView topLeftCell="A21" workbookViewId="0">
      <selection activeCell="G49" sqref="G49"/>
    </sheetView>
  </sheetViews>
  <sheetFormatPr defaultColWidth="8.85546875" defaultRowHeight="15" x14ac:dyDescent="0.25"/>
  <cols>
    <col min="1" max="1" width="2" customWidth="1"/>
    <col min="2" max="2" width="9.140625" style="3"/>
    <col min="3" max="3" width="11.42578125" bestFit="1" customWidth="1"/>
    <col min="4" max="4" width="9.140625" style="1"/>
    <col min="5" max="5" width="64" customWidth="1"/>
    <col min="6" max="6" width="14.42578125" style="1" bestFit="1" customWidth="1"/>
    <col min="7" max="7" width="55" style="23" customWidth="1"/>
  </cols>
  <sheetData>
    <row r="1" spans="2:7" x14ac:dyDescent="0.25">
      <c r="D1" s="19" t="s">
        <v>16</v>
      </c>
      <c r="E1" s="19" t="s">
        <v>82</v>
      </c>
      <c r="F1" s="19" t="s">
        <v>65</v>
      </c>
      <c r="G1" s="20" t="s">
        <v>81</v>
      </c>
    </row>
    <row r="2" spans="2:7" ht="45" x14ac:dyDescent="0.25">
      <c r="B2" s="26" t="s">
        <v>76</v>
      </c>
      <c r="C2" s="6" t="s">
        <v>12</v>
      </c>
      <c r="D2" s="4">
        <v>2.5</v>
      </c>
      <c r="E2" s="8" t="s">
        <v>87</v>
      </c>
      <c r="F2" s="24"/>
    </row>
    <row r="3" spans="2:7" ht="45" x14ac:dyDescent="0.25">
      <c r="B3" s="27"/>
      <c r="C3" s="2" t="s">
        <v>15</v>
      </c>
      <c r="D3" s="1">
        <v>2</v>
      </c>
      <c r="E3" s="9" t="s">
        <v>102</v>
      </c>
      <c r="F3" s="24"/>
    </row>
    <row r="4" spans="2:7" ht="30" x14ac:dyDescent="0.25">
      <c r="B4" s="27"/>
      <c r="C4" s="2" t="s">
        <v>13</v>
      </c>
      <c r="D4" s="1">
        <v>1.5</v>
      </c>
      <c r="E4" s="9" t="s">
        <v>88</v>
      </c>
      <c r="F4" s="24"/>
    </row>
    <row r="5" spans="2:7" ht="30" x14ac:dyDescent="0.25">
      <c r="B5" s="28"/>
      <c r="C5" s="10" t="s">
        <v>11</v>
      </c>
      <c r="D5" s="22">
        <v>1</v>
      </c>
      <c r="E5" s="12" t="s">
        <v>89</v>
      </c>
      <c r="F5" s="24"/>
    </row>
    <row r="6" spans="2:7" x14ac:dyDescent="0.25">
      <c r="F6" s="1" t="e">
        <f>VLOOKUP('Solar Tool'!L17,Calculator!C2:D5,2,FALSE)</f>
        <v>#N/A</v>
      </c>
      <c r="G6" s="23" t="str">
        <f>IFERROR(VLOOKUP(F6,D1:E5,2,FALSE),"")</f>
        <v/>
      </c>
    </row>
    <row r="8" spans="2:7" ht="30" x14ac:dyDescent="0.25">
      <c r="B8" s="26" t="s">
        <v>77</v>
      </c>
      <c r="C8" s="6" t="s">
        <v>35</v>
      </c>
      <c r="D8" s="4">
        <v>1</v>
      </c>
      <c r="E8" s="13" t="s">
        <v>90</v>
      </c>
      <c r="F8" s="25"/>
    </row>
    <row r="9" spans="2:7" ht="30" x14ac:dyDescent="0.25">
      <c r="B9" s="27"/>
      <c r="C9" s="2" t="s">
        <v>36</v>
      </c>
      <c r="D9" s="1">
        <v>2</v>
      </c>
      <c r="E9" s="14" t="s">
        <v>91</v>
      </c>
      <c r="F9" s="25"/>
    </row>
    <row r="10" spans="2:7" ht="30" x14ac:dyDescent="0.25">
      <c r="B10" s="27"/>
      <c r="C10" s="2" t="s">
        <v>37</v>
      </c>
      <c r="D10" s="1">
        <v>3</v>
      </c>
      <c r="E10" s="14" t="s">
        <v>92</v>
      </c>
      <c r="F10" s="25"/>
    </row>
    <row r="11" spans="2:7" x14ac:dyDescent="0.25">
      <c r="B11" s="27"/>
      <c r="C11" s="2" t="s">
        <v>38</v>
      </c>
      <c r="D11" s="1">
        <v>4</v>
      </c>
      <c r="E11" s="14" t="s">
        <v>41</v>
      </c>
      <c r="F11" s="25"/>
    </row>
    <row r="12" spans="2:7" ht="45" x14ac:dyDescent="0.25">
      <c r="B12" s="27"/>
      <c r="C12" s="2" t="s">
        <v>40</v>
      </c>
      <c r="D12" s="1">
        <v>2</v>
      </c>
      <c r="E12" s="14" t="s">
        <v>93</v>
      </c>
      <c r="F12" s="25"/>
    </row>
    <row r="13" spans="2:7" ht="45" x14ac:dyDescent="0.25">
      <c r="B13" s="28"/>
      <c r="C13" s="10" t="s">
        <v>39</v>
      </c>
      <c r="D13" s="22">
        <v>2</v>
      </c>
      <c r="E13" s="15" t="s">
        <v>94</v>
      </c>
      <c r="F13" s="25"/>
    </row>
    <row r="14" spans="2:7" x14ac:dyDescent="0.25">
      <c r="C14" s="2"/>
      <c r="F14" s="1" t="e">
        <f>VLOOKUP('Solar Tool'!I21,C8:D13,2,FALSE)</f>
        <v>#N/A</v>
      </c>
    </row>
    <row r="16" spans="2:7" x14ac:dyDescent="0.25">
      <c r="B16" s="26" t="s">
        <v>17</v>
      </c>
      <c r="C16" s="7" t="s">
        <v>23</v>
      </c>
      <c r="D16" s="4">
        <v>3</v>
      </c>
      <c r="E16" s="16" t="s">
        <v>24</v>
      </c>
    </row>
    <row r="17" spans="2:7" x14ac:dyDescent="0.25">
      <c r="B17" s="27"/>
      <c r="C17" t="s">
        <v>22</v>
      </c>
      <c r="D17" s="1">
        <v>2</v>
      </c>
      <c r="E17" s="17" t="s">
        <v>24</v>
      </c>
    </row>
    <row r="18" spans="2:7" x14ac:dyDescent="0.25">
      <c r="B18" s="28"/>
      <c r="C18" s="11" t="s">
        <v>21</v>
      </c>
      <c r="D18" s="22">
        <v>1</v>
      </c>
      <c r="E18" s="18" t="s">
        <v>24</v>
      </c>
    </row>
    <row r="19" spans="2:7" x14ac:dyDescent="0.25">
      <c r="F19" s="1" t="e">
        <f>VLOOKUP('Solar Tool'!L26,C16:D18,2,FALSE)</f>
        <v>#N/A</v>
      </c>
      <c r="G19" s="23" t="e">
        <f>VLOOKUP(F19,D16:E18,2,FALSE)</f>
        <v>#N/A</v>
      </c>
    </row>
    <row r="21" spans="2:7" x14ac:dyDescent="0.25">
      <c r="B21" s="26" t="s">
        <v>78</v>
      </c>
      <c r="C21" s="7"/>
      <c r="D21" s="4"/>
      <c r="E21" s="16"/>
    </row>
    <row r="22" spans="2:7" x14ac:dyDescent="0.25">
      <c r="B22" s="27"/>
      <c r="C22" t="s">
        <v>13</v>
      </c>
      <c r="D22" s="1">
        <v>1</v>
      </c>
      <c r="E22" s="9" t="s">
        <v>95</v>
      </c>
      <c r="F22" s="24"/>
    </row>
    <row r="23" spans="2:7" ht="30" x14ac:dyDescent="0.25">
      <c r="B23" s="27"/>
      <c r="C23" t="s">
        <v>30</v>
      </c>
      <c r="D23" s="1">
        <v>2</v>
      </c>
      <c r="E23" s="9" t="s">
        <v>103</v>
      </c>
      <c r="F23" s="24"/>
    </row>
    <row r="24" spans="2:7" x14ac:dyDescent="0.25">
      <c r="B24" s="28"/>
      <c r="C24" s="11" t="s">
        <v>31</v>
      </c>
      <c r="D24" s="22">
        <v>3</v>
      </c>
      <c r="E24" s="12" t="s">
        <v>96</v>
      </c>
      <c r="F24" s="24"/>
    </row>
    <row r="25" spans="2:7" x14ac:dyDescent="0.25">
      <c r="F25" s="1" t="e">
        <f>VLOOKUP('Solar Tool'!L29,C22:D24,2,FALSE)</f>
        <v>#N/A</v>
      </c>
      <c r="G25" s="23" t="e">
        <f>VLOOKUP(F25,D22:E24,2,FALSE)</f>
        <v>#N/A</v>
      </c>
    </row>
    <row r="27" spans="2:7" x14ac:dyDescent="0.25">
      <c r="B27" s="26" t="s">
        <v>42</v>
      </c>
      <c r="C27" s="7"/>
      <c r="D27" s="4"/>
      <c r="E27" s="16"/>
    </row>
    <row r="28" spans="2:7" x14ac:dyDescent="0.25">
      <c r="B28" s="27"/>
      <c r="C28" t="s">
        <v>48</v>
      </c>
      <c r="D28" s="1">
        <v>1</v>
      </c>
      <c r="E28" s="17" t="s">
        <v>104</v>
      </c>
    </row>
    <row r="29" spans="2:7" x14ac:dyDescent="0.25">
      <c r="B29" s="27"/>
      <c r="C29" t="s">
        <v>13</v>
      </c>
      <c r="D29" s="1">
        <v>2</v>
      </c>
      <c r="E29" s="17" t="s">
        <v>104</v>
      </c>
    </row>
    <row r="30" spans="2:7" x14ac:dyDescent="0.25">
      <c r="B30" s="27"/>
      <c r="C30" t="s">
        <v>30</v>
      </c>
      <c r="D30" s="1">
        <v>3</v>
      </c>
      <c r="E30" s="17" t="s">
        <v>104</v>
      </c>
    </row>
    <row r="31" spans="2:7" x14ac:dyDescent="0.25">
      <c r="B31" s="28"/>
      <c r="C31" s="11" t="s">
        <v>47</v>
      </c>
      <c r="D31" s="22">
        <v>4</v>
      </c>
      <c r="E31" s="17" t="s">
        <v>104</v>
      </c>
    </row>
    <row r="32" spans="2:7" x14ac:dyDescent="0.25">
      <c r="F32" s="1" t="e">
        <f>VLOOKUP('Solar Tool'!L33,C28:D31,2,FALSE)</f>
        <v>#N/A</v>
      </c>
      <c r="G32" s="23" t="e">
        <f>VLOOKUP(F32,D28:E31,2,FALSE)</f>
        <v>#N/A</v>
      </c>
    </row>
    <row r="34" spans="2:7" x14ac:dyDescent="0.25">
      <c r="B34" s="26" t="s">
        <v>49</v>
      </c>
      <c r="C34" s="7"/>
      <c r="D34" s="4"/>
      <c r="E34" s="16"/>
    </row>
    <row r="35" spans="2:7" x14ac:dyDescent="0.25">
      <c r="B35" s="27"/>
      <c r="C35" t="s">
        <v>50</v>
      </c>
      <c r="D35" s="1">
        <v>2</v>
      </c>
      <c r="E35" s="17" t="s">
        <v>106</v>
      </c>
    </row>
    <row r="36" spans="2:7" x14ac:dyDescent="0.25">
      <c r="B36" s="27"/>
      <c r="C36" t="s">
        <v>51</v>
      </c>
      <c r="D36" s="1">
        <v>3</v>
      </c>
      <c r="E36" s="17" t="s">
        <v>107</v>
      </c>
    </row>
    <row r="37" spans="2:7" x14ac:dyDescent="0.25">
      <c r="B37" s="28"/>
      <c r="C37" s="11" t="s">
        <v>52</v>
      </c>
      <c r="D37" s="22">
        <v>1</v>
      </c>
      <c r="E37" s="18" t="s">
        <v>105</v>
      </c>
    </row>
    <row r="38" spans="2:7" x14ac:dyDescent="0.25">
      <c r="F38" s="1" t="e">
        <f>VLOOKUP('Solar Tool'!I36,Calculator!C35:D37,2,FALSE)</f>
        <v>#N/A</v>
      </c>
      <c r="G38" s="23" t="e">
        <f>VLOOKUP(F38,D34:E37,2,FALSE)</f>
        <v>#N/A</v>
      </c>
    </row>
    <row r="40" spans="2:7" x14ac:dyDescent="0.25">
      <c r="B40" s="26" t="s">
        <v>79</v>
      </c>
      <c r="C40" s="7"/>
      <c r="D40" s="4"/>
      <c r="E40" s="16"/>
    </row>
    <row r="41" spans="2:7" ht="30" x14ac:dyDescent="0.25">
      <c r="B41" s="27"/>
      <c r="C41" t="s">
        <v>75</v>
      </c>
      <c r="D41" s="1">
        <v>1</v>
      </c>
      <c r="E41" s="9" t="s">
        <v>97</v>
      </c>
    </row>
    <row r="42" spans="2:7" ht="45" x14ac:dyDescent="0.25">
      <c r="B42" s="28"/>
      <c r="C42" s="11" t="s">
        <v>52</v>
      </c>
      <c r="D42" s="22">
        <v>3</v>
      </c>
      <c r="E42" s="12" t="s">
        <v>98</v>
      </c>
    </row>
    <row r="43" spans="2:7" x14ac:dyDescent="0.25">
      <c r="F43" s="1" t="e">
        <f>VLOOKUP('Solar Tool'!I39,Calculator!C41:D42,2,FALSE)</f>
        <v>#N/A</v>
      </c>
      <c r="G43" s="23" t="e">
        <f>VLOOKUP(F43,D41:E42,2,FALSE)</f>
        <v>#N/A</v>
      </c>
    </row>
    <row r="45" spans="2:7" x14ac:dyDescent="0.25">
      <c r="B45" s="26" t="s">
        <v>80</v>
      </c>
      <c r="C45" s="7"/>
      <c r="D45" s="4"/>
      <c r="E45" s="16"/>
    </row>
    <row r="46" spans="2:7" x14ac:dyDescent="0.25">
      <c r="B46" s="27"/>
      <c r="C46" t="s">
        <v>59</v>
      </c>
      <c r="D46" s="1">
        <v>1</v>
      </c>
      <c r="E46" s="17" t="s">
        <v>57</v>
      </c>
    </row>
    <row r="47" spans="2:7" x14ac:dyDescent="0.25">
      <c r="B47" s="27"/>
      <c r="C47" t="s">
        <v>55</v>
      </c>
      <c r="D47" s="1">
        <v>2</v>
      </c>
      <c r="E47" s="17" t="s">
        <v>99</v>
      </c>
    </row>
    <row r="48" spans="2:7" x14ac:dyDescent="0.25">
      <c r="B48" s="28"/>
      <c r="C48" s="11" t="s">
        <v>56</v>
      </c>
      <c r="D48" s="22">
        <v>3</v>
      </c>
      <c r="E48" s="18" t="s">
        <v>58</v>
      </c>
    </row>
    <row r="49" spans="2:7" x14ac:dyDescent="0.25">
      <c r="F49" s="1" t="e">
        <f>VLOOKUP('Solar Tool'!I42,Calculator!C46:D48,2,FALSE)</f>
        <v>#N/A</v>
      </c>
      <c r="G49" s="23" t="e">
        <f>VLOOKUP(F49,D46:E48,2,FALSE)</f>
        <v>#N/A</v>
      </c>
    </row>
    <row r="52" spans="2:7" x14ac:dyDescent="0.25">
      <c r="B52" s="26" t="s">
        <v>61</v>
      </c>
      <c r="C52" s="7"/>
      <c r="D52" s="4"/>
      <c r="E52" s="16"/>
      <c r="F52" s="1" t="e">
        <f>PRODUCT(F2:F51)</f>
        <v>#N/A</v>
      </c>
    </row>
    <row r="53" spans="2:7" ht="60.75" customHeight="1" x14ac:dyDescent="0.25">
      <c r="B53" s="27"/>
      <c r="C53" t="s">
        <v>64</v>
      </c>
      <c r="E53" s="9" t="s">
        <v>108</v>
      </c>
    </row>
    <row r="54" spans="2:7" ht="43.5" customHeight="1" x14ac:dyDescent="0.25">
      <c r="B54" s="27"/>
      <c r="C54" t="s">
        <v>62</v>
      </c>
      <c r="E54" s="9" t="s">
        <v>109</v>
      </c>
    </row>
    <row r="55" spans="2:7" ht="59.25" customHeight="1" x14ac:dyDescent="0.25">
      <c r="B55" s="28"/>
      <c r="C55" s="11" t="s">
        <v>63</v>
      </c>
      <c r="D55" s="22"/>
      <c r="E55" s="21" t="s">
        <v>110</v>
      </c>
    </row>
    <row r="56" spans="2:7" x14ac:dyDescent="0.25">
      <c r="G56" s="23" t="e">
        <f>IF(F52&lt;50,E53,(IF(F52&lt;500,E54,E55)))</f>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C3760-FEC3-4FB2-A722-7665B64DDE8D}">
  <dimension ref="A1:C58"/>
  <sheetViews>
    <sheetView topLeftCell="A40" workbookViewId="0">
      <selection activeCell="D69" sqref="D69"/>
    </sheetView>
  </sheetViews>
  <sheetFormatPr defaultColWidth="8.85546875" defaultRowHeight="15" x14ac:dyDescent="0.25"/>
  <cols>
    <col min="1" max="1" width="23.5703125" bestFit="1" customWidth="1"/>
    <col min="2" max="2" width="13.5703125" bestFit="1" customWidth="1"/>
  </cols>
  <sheetData>
    <row r="1" spans="1:3" x14ac:dyDescent="0.25">
      <c r="A1" s="3" t="s">
        <v>25</v>
      </c>
      <c r="B1" s="3" t="s">
        <v>83</v>
      </c>
    </row>
    <row r="2" spans="1:3" x14ac:dyDescent="0.25">
      <c r="A2" s="2" t="s">
        <v>14</v>
      </c>
      <c r="B2" s="2"/>
      <c r="C2" s="2"/>
    </row>
    <row r="3" spans="1:3" x14ac:dyDescent="0.25">
      <c r="A3" s="2" t="s">
        <v>1</v>
      </c>
      <c r="B3" s="2" t="s">
        <v>13</v>
      </c>
      <c r="C3" s="2"/>
    </row>
    <row r="4" spans="1:3" x14ac:dyDescent="0.25">
      <c r="A4" s="2" t="s">
        <v>2</v>
      </c>
      <c r="B4" s="2" t="s">
        <v>13</v>
      </c>
      <c r="C4" s="2"/>
    </row>
    <row r="5" spans="1:3" x14ac:dyDescent="0.25">
      <c r="A5" s="2" t="s">
        <v>3</v>
      </c>
      <c r="B5" s="2" t="s">
        <v>15</v>
      </c>
      <c r="C5" s="2"/>
    </row>
    <row r="6" spans="1:3" x14ac:dyDescent="0.25">
      <c r="A6" s="2" t="s">
        <v>4</v>
      </c>
      <c r="B6" s="2" t="s">
        <v>13</v>
      </c>
      <c r="C6" s="2"/>
    </row>
    <row r="7" spans="1:3" x14ac:dyDescent="0.25">
      <c r="A7" s="2" t="s">
        <v>5</v>
      </c>
      <c r="B7" s="2" t="s">
        <v>15</v>
      </c>
      <c r="C7" s="2"/>
    </row>
    <row r="8" spans="1:3" x14ac:dyDescent="0.25">
      <c r="A8" s="2" t="s">
        <v>6</v>
      </c>
      <c r="B8" s="2" t="s">
        <v>15</v>
      </c>
      <c r="C8" s="2"/>
    </row>
    <row r="9" spans="1:3" x14ac:dyDescent="0.25">
      <c r="A9" s="2" t="s">
        <v>7</v>
      </c>
      <c r="B9" s="2" t="s">
        <v>12</v>
      </c>
      <c r="C9" s="2"/>
    </row>
    <row r="10" spans="1:3" x14ac:dyDescent="0.25">
      <c r="A10" s="2" t="s">
        <v>8</v>
      </c>
      <c r="B10" s="2" t="s">
        <v>11</v>
      </c>
      <c r="C10" s="2"/>
    </row>
    <row r="11" spans="1:3" x14ac:dyDescent="0.25">
      <c r="A11" s="2" t="s">
        <v>9</v>
      </c>
      <c r="B11" s="2" t="s">
        <v>13</v>
      </c>
      <c r="C11" s="2"/>
    </row>
    <row r="12" spans="1:3" x14ac:dyDescent="0.25">
      <c r="A12" s="2" t="s">
        <v>10</v>
      </c>
      <c r="B12" s="2" t="s">
        <v>11</v>
      </c>
      <c r="C12" s="2"/>
    </row>
    <row r="14" spans="1:3" x14ac:dyDescent="0.25">
      <c r="A14" s="5" t="s">
        <v>34</v>
      </c>
    </row>
    <row r="15" spans="1:3" x14ac:dyDescent="0.25">
      <c r="A15" s="2" t="s">
        <v>26</v>
      </c>
    </row>
    <row r="16" spans="1:3" x14ac:dyDescent="0.25">
      <c r="A16" s="2" t="s">
        <v>35</v>
      </c>
    </row>
    <row r="17" spans="1:2" x14ac:dyDescent="0.25">
      <c r="A17" s="2" t="s">
        <v>36</v>
      </c>
    </row>
    <row r="18" spans="1:2" x14ac:dyDescent="0.25">
      <c r="A18" s="2" t="s">
        <v>37</v>
      </c>
    </row>
    <row r="19" spans="1:2" x14ac:dyDescent="0.25">
      <c r="A19" s="2" t="s">
        <v>38</v>
      </c>
    </row>
    <row r="20" spans="1:2" x14ac:dyDescent="0.25">
      <c r="A20" s="2" t="s">
        <v>40</v>
      </c>
    </row>
    <row r="21" spans="1:2" x14ac:dyDescent="0.25">
      <c r="A21" s="2" t="s">
        <v>39</v>
      </c>
    </row>
    <row r="23" spans="1:2" x14ac:dyDescent="0.25">
      <c r="A23" s="5" t="s">
        <v>32</v>
      </c>
    </row>
    <row r="24" spans="1:2" x14ac:dyDescent="0.25">
      <c r="A24" t="s">
        <v>17</v>
      </c>
    </row>
    <row r="25" spans="1:2" x14ac:dyDescent="0.25">
      <c r="A25" t="s">
        <v>18</v>
      </c>
      <c r="B25" t="s">
        <v>23</v>
      </c>
    </row>
    <row r="26" spans="1:2" x14ac:dyDescent="0.25">
      <c r="A26" s="2" t="s">
        <v>20</v>
      </c>
      <c r="B26" t="s">
        <v>22</v>
      </c>
    </row>
    <row r="27" spans="1:2" x14ac:dyDescent="0.25">
      <c r="A27" t="s">
        <v>19</v>
      </c>
      <c r="B27" t="s">
        <v>21</v>
      </c>
    </row>
    <row r="29" spans="1:2" x14ac:dyDescent="0.25">
      <c r="A29" s="3" t="s">
        <v>33</v>
      </c>
    </row>
    <row r="30" spans="1:2" x14ac:dyDescent="0.25">
      <c r="A30" t="s">
        <v>26</v>
      </c>
    </row>
    <row r="31" spans="1:2" x14ac:dyDescent="0.25">
      <c r="A31" t="s">
        <v>27</v>
      </c>
      <c r="B31" t="s">
        <v>13</v>
      </c>
    </row>
    <row r="32" spans="1:2" x14ac:dyDescent="0.25">
      <c r="A32" t="s">
        <v>28</v>
      </c>
      <c r="B32" t="s">
        <v>30</v>
      </c>
    </row>
    <row r="33" spans="1:2" x14ac:dyDescent="0.25">
      <c r="A33" t="s">
        <v>29</v>
      </c>
      <c r="B33" t="s">
        <v>31</v>
      </c>
    </row>
    <row r="35" spans="1:2" x14ac:dyDescent="0.25">
      <c r="A35" s="3" t="s">
        <v>42</v>
      </c>
    </row>
    <row r="36" spans="1:2" x14ac:dyDescent="0.25">
      <c r="A36" t="s">
        <v>26</v>
      </c>
    </row>
    <row r="37" spans="1:2" x14ac:dyDescent="0.25">
      <c r="A37" t="s">
        <v>43</v>
      </c>
      <c r="B37" t="s">
        <v>48</v>
      </c>
    </row>
    <row r="38" spans="1:2" x14ac:dyDescent="0.25">
      <c r="A38" t="s">
        <v>44</v>
      </c>
      <c r="B38" t="s">
        <v>13</v>
      </c>
    </row>
    <row r="39" spans="1:2" x14ac:dyDescent="0.25">
      <c r="A39" t="s">
        <v>45</v>
      </c>
      <c r="B39" t="s">
        <v>30</v>
      </c>
    </row>
    <row r="40" spans="1:2" x14ac:dyDescent="0.25">
      <c r="A40" t="s">
        <v>46</v>
      </c>
      <c r="B40" t="s">
        <v>47</v>
      </c>
    </row>
    <row r="42" spans="1:2" x14ac:dyDescent="0.25">
      <c r="A42" s="3" t="s">
        <v>49</v>
      </c>
    </row>
    <row r="43" spans="1:2" x14ac:dyDescent="0.25">
      <c r="A43" t="s">
        <v>26</v>
      </c>
    </row>
    <row r="44" spans="1:2" x14ac:dyDescent="0.25">
      <c r="A44" t="s">
        <v>50</v>
      </c>
      <c r="B44" t="s">
        <v>30</v>
      </c>
    </row>
    <row r="45" spans="1:2" x14ac:dyDescent="0.25">
      <c r="A45" t="s">
        <v>51</v>
      </c>
      <c r="B45" t="s">
        <v>47</v>
      </c>
    </row>
    <row r="46" spans="1:2" x14ac:dyDescent="0.25">
      <c r="A46" t="s">
        <v>52</v>
      </c>
      <c r="B46" t="s">
        <v>13</v>
      </c>
    </row>
    <row r="48" spans="1:2" x14ac:dyDescent="0.25">
      <c r="A48" s="3" t="s">
        <v>79</v>
      </c>
    </row>
    <row r="49" spans="1:2" x14ac:dyDescent="0.25">
      <c r="A49" t="s">
        <v>26</v>
      </c>
    </row>
    <row r="50" spans="1:2" x14ac:dyDescent="0.25">
      <c r="A50" t="s">
        <v>75</v>
      </c>
    </row>
    <row r="51" spans="1:2" x14ac:dyDescent="0.25">
      <c r="A51" t="s">
        <v>52</v>
      </c>
    </row>
    <row r="54" spans="1:2" x14ac:dyDescent="0.25">
      <c r="A54" s="3" t="s">
        <v>54</v>
      </c>
    </row>
    <row r="55" spans="1:2" x14ac:dyDescent="0.25">
      <c r="A55" t="s">
        <v>26</v>
      </c>
    </row>
    <row r="56" spans="1:2" x14ac:dyDescent="0.25">
      <c r="A56" t="s">
        <v>59</v>
      </c>
      <c r="B56" t="s">
        <v>48</v>
      </c>
    </row>
    <row r="57" spans="1:2" x14ac:dyDescent="0.25">
      <c r="A57" t="s">
        <v>55</v>
      </c>
      <c r="B57" t="s">
        <v>30</v>
      </c>
    </row>
    <row r="58" spans="1:2" x14ac:dyDescent="0.25">
      <c r="A58" t="s">
        <v>56</v>
      </c>
      <c r="B58" t="s">
        <v>47</v>
      </c>
    </row>
  </sheetData>
  <conditionalFormatting sqref="I9:J9">
    <cfRule type="cellIs" dxfId="3" priority="1" operator="equal">
      <formula>"Acceptable"</formula>
    </cfRule>
    <cfRule type="cellIs" dxfId="2" priority="8" operator="equal">
      <formula>"Very good"</formula>
    </cfRule>
    <cfRule type="cellIs" dxfId="1" priority="9" operator="equal">
      <formula>"Reasonable"</formula>
    </cfRule>
    <cfRule type="cellIs" dxfId="0" priority="10" operator="equal">
      <formula>"Good"</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4E25C4981CB14F8799B74819B7AC08" ma:contentTypeVersion="16" ma:contentTypeDescription="Create a new document." ma:contentTypeScope="" ma:versionID="3e24bb5ad06d672fa33128c729fe32a5">
  <xsd:schema xmlns:xsd="http://www.w3.org/2001/XMLSchema" xmlns:xs="http://www.w3.org/2001/XMLSchema" xmlns:p="http://schemas.microsoft.com/office/2006/metadata/properties" xmlns:ns2="f67d1f72-31b2-4db8-9eba-6a53a0e1fea9" xmlns:ns3="a34d2c86-9072-4ad0-aac0-6de0c221a924" targetNamespace="http://schemas.microsoft.com/office/2006/metadata/properties" ma:root="true" ma:fieldsID="8de663a01652417eb4296ac81d3c7717" ns2:_="" ns3:_="">
    <xsd:import namespace="f67d1f72-31b2-4db8-9eba-6a53a0e1fea9"/>
    <xsd:import namespace="a34d2c86-9072-4ad0-aac0-6de0c221a9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d1f72-31b2-4db8-9eba-6a53a0e1f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37fece0-7c67-4b6d-b059-36af53aee6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4d2c86-9072-4ad0-aac0-6de0c221a92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35a2cd-b9e7-4914-9da1-8e74cad9c42d}" ma:internalName="TaxCatchAll" ma:showField="CatchAllData" ma:web="a34d2c86-9072-4ad0-aac0-6de0c221a9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4d2c86-9072-4ad0-aac0-6de0c221a924" xsi:nil="true"/>
    <lcf76f155ced4ddcb4097134ff3c332f xmlns="f67d1f72-31b2-4db8-9eba-6a53a0e1fe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1B5DF2-7C0C-467F-8554-311FB1C48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d1f72-31b2-4db8-9eba-6a53a0e1fea9"/>
    <ds:schemaRef ds:uri="a34d2c86-9072-4ad0-aac0-6de0c221a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28C015-4817-4D22-9075-E44D6A375D37}">
  <ds:schemaRefs>
    <ds:schemaRef ds:uri="http://schemas.microsoft.com/sharepoint/v3/contenttype/forms"/>
  </ds:schemaRefs>
</ds:datastoreItem>
</file>

<file path=customXml/itemProps3.xml><?xml version="1.0" encoding="utf-8"?>
<ds:datastoreItem xmlns:ds="http://schemas.openxmlformats.org/officeDocument/2006/customXml" ds:itemID="{708E3120-BC3E-4595-9DAA-979A24A8DB9B}">
  <ds:schemaRefs>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http://purl.org/dc/terms/"/>
    <ds:schemaRef ds:uri="f67d1f72-31b2-4db8-9eba-6a53a0e1fea9"/>
    <ds:schemaRef ds:uri="http://schemas.openxmlformats.org/package/2006/metadata/core-properties"/>
    <ds:schemaRef ds:uri="a34d2c86-9072-4ad0-aac0-6de0c221a92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Solar Tool</vt:lpstr>
      <vt:lpstr>Calculator</vt:lpstr>
      <vt:lpstr>Question details</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Fitzgerald</dc:creator>
  <cp:lastModifiedBy>Anna Vaughan</cp:lastModifiedBy>
  <dcterms:created xsi:type="dcterms:W3CDTF">2015-06-05T18:17:20Z</dcterms:created>
  <dcterms:modified xsi:type="dcterms:W3CDTF">2023-07-27T02:10:03Z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0x010100EF4E25C4981CB14F8799B74819B7AC08</vt:lpwstr>
  </property>
</Properties>
</file>